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vi/Downloads/"/>
    </mc:Choice>
  </mc:AlternateContent>
  <xr:revisionPtr revIDLastSave="0" documentId="13_ncr:1_{3A000E2D-3D38-C444-B236-B5DAC79AFF30}" xr6:coauthVersionLast="47" xr6:coauthVersionMax="47" xr10:uidLastSave="{00000000-0000-0000-0000-000000000000}"/>
  <bookViews>
    <workbookView xWindow="0" yWindow="500" windowWidth="28800" windowHeight="16260" xr2:uid="{9112321D-666C-B24F-A9C5-AA43141FF928}"/>
  </bookViews>
  <sheets>
    <sheet name="Foundation Summary" sheetId="2" r:id="rId1"/>
    <sheet name="Value of Donations by Year" sheetId="3" r:id="rId2"/>
    <sheet name="Shares Donated by Year" sheetId="4" r:id="rId3"/>
    <sheet name="Combined" sheetId="7" r:id="rId4"/>
    <sheet name="Source Data" sheetId="1" r:id="rId5"/>
  </sheets>
  <calcPr calcId="191029"/>
  <pivotCaches>
    <pivotCache cacheId="1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5" i="1" l="1"/>
  <c r="E86" i="1"/>
  <c r="E87" i="1"/>
  <c r="E88" i="1"/>
  <c r="E89" i="1"/>
  <c r="E80" i="1"/>
  <c r="E81" i="1"/>
  <c r="E82" i="1"/>
  <c r="E83" i="1"/>
  <c r="E84" i="1"/>
  <c r="E75" i="1"/>
  <c r="E76" i="1"/>
  <c r="E77" i="1"/>
  <c r="E78" i="1"/>
  <c r="E79" i="1"/>
  <c r="E70" i="1"/>
  <c r="E71" i="1"/>
  <c r="E72" i="1"/>
  <c r="E73" i="1"/>
  <c r="E74" i="1"/>
  <c r="E65" i="1"/>
  <c r="E66" i="1"/>
  <c r="E67" i="1"/>
  <c r="E68" i="1"/>
  <c r="E69" i="1"/>
  <c r="E60" i="1"/>
  <c r="E61" i="1"/>
  <c r="E62" i="1"/>
  <c r="E63" i="1"/>
  <c r="E64" i="1"/>
  <c r="E55" i="1"/>
  <c r="E56" i="1"/>
  <c r="E57" i="1"/>
  <c r="E58" i="1"/>
  <c r="E59" i="1"/>
  <c r="E50" i="1"/>
  <c r="E51" i="1"/>
  <c r="E52" i="1"/>
  <c r="E53" i="1"/>
  <c r="E54" i="1"/>
  <c r="E45" i="1"/>
  <c r="E46" i="1"/>
  <c r="E47" i="1"/>
  <c r="E48" i="1"/>
  <c r="E49" i="1"/>
  <c r="E41" i="1"/>
  <c r="E42" i="1"/>
  <c r="E43" i="1"/>
  <c r="E44" i="1"/>
  <c r="E40" i="1"/>
  <c r="E36" i="1"/>
  <c r="E37" i="1"/>
  <c r="E38" i="1"/>
  <c r="E39" i="1"/>
  <c r="E35" i="1"/>
  <c r="E31" i="1"/>
  <c r="E32" i="1"/>
  <c r="E33" i="1"/>
  <c r="E34" i="1"/>
  <c r="E30" i="1"/>
  <c r="E25" i="1"/>
  <c r="E26" i="1"/>
  <c r="E27" i="1"/>
  <c r="E28" i="1"/>
  <c r="E29" i="1"/>
  <c r="E21" i="1"/>
  <c r="E22" i="1"/>
  <c r="E23" i="1"/>
  <c r="E24" i="1"/>
  <c r="C24" i="1"/>
  <c r="C23" i="1"/>
  <c r="C22" i="1"/>
  <c r="C21" i="1"/>
  <c r="C20" i="1"/>
  <c r="E20" i="1" s="1"/>
  <c r="E16" i="1"/>
  <c r="E17" i="1"/>
  <c r="E18" i="1"/>
  <c r="C18" i="1"/>
  <c r="C19" i="1"/>
  <c r="E19" i="1" s="1"/>
  <c r="C17" i="1"/>
  <c r="C16" i="1"/>
  <c r="C15" i="1"/>
  <c r="E15" i="1" s="1"/>
  <c r="E10" i="1"/>
  <c r="E11" i="1"/>
  <c r="C11" i="1"/>
  <c r="C14" i="1"/>
  <c r="E14" i="1" s="1"/>
  <c r="C10" i="1"/>
  <c r="E5" i="1"/>
  <c r="C9" i="1"/>
  <c r="E9" i="1" s="1"/>
  <c r="C8" i="1"/>
  <c r="E8" i="1" s="1"/>
  <c r="C7" i="1"/>
  <c r="E7" i="1" s="1"/>
  <c r="C6" i="1"/>
  <c r="E6" i="1" s="1"/>
  <c r="C5" i="1"/>
  <c r="C13" i="1" l="1"/>
  <c r="E13" i="1" s="1"/>
  <c r="C12" i="1"/>
  <c r="E12" i="1" s="1"/>
  <c r="E91" i="1" s="1"/>
  <c r="C91" i="1" l="1"/>
</calcChain>
</file>

<file path=xl/sharedStrings.xml><?xml version="1.0" encoding="utf-8"?>
<sst xmlns="http://schemas.openxmlformats.org/spreadsheetml/2006/main" count="326" uniqueCount="70">
  <si>
    <t>Date</t>
  </si>
  <si>
    <t>Foundation</t>
  </si>
  <si>
    <t># of BRKB Shares</t>
  </si>
  <si>
    <t>Price per BRKB</t>
  </si>
  <si>
    <t>Market Value</t>
  </si>
  <si>
    <t>Updated 6/15/2022</t>
  </si>
  <si>
    <t>Adjusted for 50:1 Split on 1/21/2010</t>
  </si>
  <si>
    <t>Bill and Melinda Gates Foundation</t>
  </si>
  <si>
    <t>Susan Thompson Buffett Foundation</t>
  </si>
  <si>
    <t>Howard G. Buffett Foundation</t>
  </si>
  <si>
    <t>The Sherwood Foundation</t>
  </si>
  <si>
    <t>NoVo Foundation</t>
  </si>
  <si>
    <t>Source</t>
  </si>
  <si>
    <t xml:space="preserve">https://www.berkshirehathaway.com/donate/bmgfltr.pdf </t>
  </si>
  <si>
    <t xml:space="preserve">https://www.berkshirehathaway.com/donate/stbfltr.pdf </t>
  </si>
  <si>
    <t xml:space="preserve">https://www.berkshirehathaway.com/donate/hgbltr.pdf </t>
  </si>
  <si>
    <t xml:space="preserve">https://www.berkshirehathaway.com/donate/sabltr.pdf </t>
  </si>
  <si>
    <t xml:space="preserve">https://www.berkshirehathaway.com/donate/pabltr.pdf </t>
  </si>
  <si>
    <t xml:space="preserve">https://www.berkshirehathaway.com/news/jul0907.html </t>
  </si>
  <si>
    <t xml:space="preserve">https://www.sec.gov/Archives/edgar/data/315090/000119312508147461/dsc13da.htm </t>
  </si>
  <si>
    <t xml:space="preserve">https://www.sec.gov/Archives/edgar/data/315090/000119312509143589/dsc13da.htm </t>
  </si>
  <si>
    <t>https://www.sec.gov/Archives/edgar/data/315090/000119312510153511/dsc13da.htm</t>
  </si>
  <si>
    <t>https://www.sec.gov/Archives/edgar/data/315090/000119312511184896/dsc13da.htm</t>
  </si>
  <si>
    <t xml:space="preserve">https://www.sec.gov/Archives/edgar/data/315090/000119312512297626/d379062dsc13da.htm </t>
  </si>
  <si>
    <t xml:space="preserve">https://www.berkshirehathaway.com/news/jul0813.pdf </t>
  </si>
  <si>
    <t xml:space="preserve">https://www.sec.gov/Archives/edgar/data/315090/000119312514269039/d757083dsc13da.htm </t>
  </si>
  <si>
    <t xml:space="preserve">https://www.sec.gov/Archives/edgar/data/315090/000119312515245464/d98389dsc13da.htm </t>
  </si>
  <si>
    <t xml:space="preserve">https://www.sec.gov/Archives/edgar/data/315090/000119312516648302/d225604dsc13da.htm </t>
  </si>
  <si>
    <t xml:space="preserve">https://www.sec.gov/Archives/edgar/data/315090/000119312517225931/d405498dsc13da.htm </t>
  </si>
  <si>
    <t xml:space="preserve">https://www.sec.gov/Archives/edgar/data/315090/000119312518219854/d467347dsc13da.htm </t>
  </si>
  <si>
    <t xml:space="preserve">https://www.sec.gov/Archives/edgar/data/315090/000119312519188314/d736329dsc13da.htm </t>
  </si>
  <si>
    <t xml:space="preserve">https://www.sec.gov/Archives/edgar/data/315090/000119312520189490/d936378dsc13da.htm </t>
  </si>
  <si>
    <t xml:space="preserve">https://www.sec.gov/Archives/edgar/data/315090/000119312521197258/d174483dsc13da.htm </t>
  </si>
  <si>
    <t xml:space="preserve">https://www.berkshirehathaway.com/news/jun1422.pdf </t>
  </si>
  <si>
    <t>Buffett's Donations of Berkshire Stock - Data</t>
  </si>
  <si>
    <t>Grand Total</t>
  </si>
  <si>
    <t>Sum of Market Value</t>
  </si>
  <si>
    <t>Sum of # of BRKB Shares</t>
  </si>
  <si>
    <t>Column Labels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</si>
  <si>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</si>
  <si>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</si>
  <si>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</si>
  <si>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</si>
  <si>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</si>
  <si>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</si>
  <si>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</si>
  <si>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</si>
  <si>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</si>
  <si>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</si>
  <si>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</si>
  <si>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</si>
  <si>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</si>
  <si>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</si>
  <si>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</si>
  <si>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</si>
  <si>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</si>
  <si>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TOTALS</t>
  </si>
  <si>
    <t>Buffett's Donations of Berkshire Stock - Foundation Summary</t>
  </si>
  <si>
    <t>Year</t>
  </si>
  <si>
    <t>Value of Donations by Year</t>
  </si>
  <si>
    <t>Shares Donated by Year</t>
  </si>
  <si>
    <t>Total # of Shares</t>
  </si>
  <si>
    <t># of Shares</t>
  </si>
  <si>
    <t>Total Value</t>
  </si>
  <si>
    <t>Value</t>
  </si>
  <si>
    <t>Combined Shares and Value</t>
  </si>
  <si>
    <t>Grand Totals</t>
  </si>
  <si>
    <t>Formatted Table:</t>
  </si>
  <si>
    <t>Total value</t>
  </si>
  <si>
    <t>Number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</si>
</sst>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0" xfId="0" applyFont="1"/>
    <xf numFmtId="14" fontId="3" fillId="0" borderId="0" xfId="0" applyNumberFormat="1" applyFont="1"/>
    <xf numFmtId="43" fontId="3" fillId="0" borderId="0" xfId="1" applyFont="1"/>
    <xf numFmtId="164" fontId="3" fillId="0" borderId="0" xfId="1" applyNumberFormat="1" applyFont="1"/>
    <xf numFmtId="164" fontId="3" fillId="0" borderId="0" xfId="0" applyNumberFormat="1" applyFont="1"/>
    <xf numFmtId="0" fontId="8" fillId="0" borderId="0" xfId="2"/>
    <xf numFmtId="0" fontId="8" fillId="0" borderId="0" xfId="2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pivotButton="1" applyFont="1"/>
    <xf numFmtId="0" fontId="3" fillId="0" borderId="0" xfId="0" applyFont="1" applyAlignment="1">
      <alignment horizontal="center" vertical="center" wrapText="1"/>
    </xf>
    <xf numFmtId="43" fontId="4" fillId="0" borderId="0" xfId="1" applyFont="1"/>
    <xf numFmtId="0" fontId="4" fillId="0" borderId="0" xfId="0" applyFont="1" applyAlignment="1">
      <alignment horizontal="right"/>
    </xf>
    <xf numFmtId="164" fontId="4" fillId="0" borderId="4" xfId="1" applyNumberFormat="1" applyFont="1" applyBorder="1"/>
    <xf numFmtId="0" fontId="5" fillId="0" borderId="0" xfId="0" applyFont="1" applyFill="1" applyAlignment="1"/>
    <xf numFmtId="0" fontId="2" fillId="0" borderId="0" xfId="0" applyFont="1" applyFill="1" applyAlignment="1"/>
    <xf numFmtId="0" fontId="0" fillId="0" borderId="0" xfId="0" applyFont="1"/>
    <xf numFmtId="0" fontId="0" fillId="2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4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164" fontId="0" fillId="4" borderId="0" xfId="0" applyNumberFormat="1" applyFont="1" applyFill="1"/>
    <xf numFmtId="164" fontId="0" fillId="5" borderId="0" xfId="0" applyNumberFormat="1" applyFont="1" applyFill="1"/>
    <xf numFmtId="164" fontId="0" fillId="2" borderId="0" xfId="0" applyNumberFormat="1" applyFont="1" applyFill="1"/>
    <xf numFmtId="0" fontId="2" fillId="2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164" fontId="2" fillId="4" borderId="4" xfId="0" applyNumberFormat="1" applyFont="1" applyFill="1" applyBorder="1"/>
    <xf numFmtId="164" fontId="2" fillId="5" borderId="4" xfId="0" applyNumberFormat="1" applyFont="1" applyFill="1" applyBorder="1"/>
    <xf numFmtId="164" fontId="2" fillId="2" borderId="4" xfId="0" applyNumberFormat="1" applyFont="1" applyFill="1" applyBorder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/>
    <xf numFmtId="165" fontId="0" fillId="0" borderId="0" xfId="1" applyNumberFormat="1" applyFont="1"/>
    <xf numFmtId="0" fontId="5" fillId="3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84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vertical="bottom"/>
    </dxf>
    <dxf>
      <alignment vertical="bottom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sz val="14"/>
      </font>
    </dxf>
    <dxf>
      <numFmt numFmtId="164" formatCode="_(* #,##0_);_(* \(#,##0\);_(* &quot;-&quot;??_);_(@_)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sz val="14"/>
      </font>
    </dxf>
    <dxf>
      <numFmt numFmtId="164" formatCode="_(* #,##0_);_(* \(#,##0\);_(* &quot;-&quot;??_);_(@_)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sz val="14"/>
      </font>
    </dxf>
    <dxf>
      <numFmt numFmtId="164" formatCode="_(* #,##0_);_(* \(#,##0\);_(* &quot;-&quot;??_);_(@_)"/>
    </dxf>
    <dxf>
      <alignment horizontal="center"/>
    </dxf>
    <dxf>
      <numFmt numFmtId="164" formatCode="_(* #,##0_);_(* \(#,##0\);_(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vi Nagarajan" refreshedDate="44727.446866087965" createdVersion="8" refreshedVersion="8" minRefreshableVersion="3" recordCount="86" xr:uid="{07AC9B04-64A4-894A-8C30-B9833A388704}">
  <cacheSource type="worksheet">
    <worksheetSource ref="A3:E89" sheet="Source Data"/>
  </cacheSource>
  <cacheFields count="7">
    <cacheField name="Date" numFmtId="0">
      <sharedItems containsNonDate="0" containsDate="1" containsString="0" containsBlank="1" minDate="2006-06-26T00:00:00" maxDate="2022-06-15T00:00:00" count="18">
        <m/>
        <d v="2006-06-26T00:00:00"/>
        <d v="2007-07-09T00:00:00"/>
        <d v="2008-07-01T00:00:00"/>
        <d v="2009-07-01T00:00:00"/>
        <d v="2010-07-01T00:00:00"/>
        <d v="2011-07-06T00:00:00"/>
        <d v="2012-07-06T00:00:00"/>
        <d v="2013-07-08T00:00:00"/>
        <d v="2014-07-14T00:00:00"/>
        <d v="2015-07-06T00:00:00"/>
        <d v="2016-07-13T00:00:00"/>
        <d v="2017-07-10T00:00:00"/>
        <d v="2018-07-16T00:00:00"/>
        <d v="2019-07-01T00:00:00"/>
        <d v="2020-07-07T00:00:00"/>
        <d v="2021-06-23T00:00:00"/>
        <d v="2022-06-14T00:00:00"/>
      </sharedItems>
      <fieldGroup par="6" base="0">
        <rangePr groupBy="months" startDate="2006-06-26T00:00:00" endDate="2022-06-15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15/22"/>
        </groupItems>
      </fieldGroup>
    </cacheField>
    <cacheField name="Foundation" numFmtId="0">
      <sharedItems containsBlank="1" count="6">
        <m/>
        <s v="Bill and Melinda Gates Foundation"/>
        <s v="Susan Thompson Buffett Foundation"/>
        <s v="Howard G. Buffett Foundation"/>
        <s v="The Sherwood Foundation"/>
        <s v="NoVo Foundation"/>
      </sharedItems>
    </cacheField>
    <cacheField name="# of BRKB Shares" numFmtId="0">
      <sharedItems containsMixedTypes="1" containsNumber="1" containsInteger="1" minValue="643203" maxValue="25000000"/>
    </cacheField>
    <cacheField name="Price per BRKB" numFmtId="0">
      <sharedItems containsString="0" containsBlank="1" containsNumber="1" minValue="58.48" maxValue="277.64"/>
    </cacheField>
    <cacheField name="Market Value" numFmtId="0">
      <sharedItems containsString="0" containsBlank="1" containsNumber="1" minValue="43874620" maxValue="3181189024.8000002"/>
    </cacheField>
    <cacheField name="Quarters" numFmtId="0" databaseField="0">
      <fieldGroup base="0">
        <rangePr groupBy="quarters" startDate="2006-06-26T00:00:00" endDate="2022-06-15T00:00:00"/>
        <groupItems count="6">
          <s v="&lt;6/26/06"/>
          <s v="Qtr1"/>
          <s v="Qtr2"/>
          <s v="Qtr3"/>
          <s v="Qtr4"/>
          <s v="&gt;6/15/22"/>
        </groupItems>
      </fieldGroup>
    </cacheField>
    <cacheField name="Years" numFmtId="0" databaseField="0">
      <fieldGroup base="0">
        <rangePr groupBy="years" startDate="2006-06-26T00:00:00" endDate="2022-06-15T00:00:00"/>
        <groupItems count="19">
          <s v="&lt;6/26/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&gt;6/15/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x v="0"/>
    <s v="Adjusted for 50:1 Split on 1/21/2010"/>
    <m/>
    <m/>
  </r>
  <r>
    <x v="1"/>
    <x v="1"/>
    <n v="25000000"/>
    <n v="60.86"/>
    <n v="1521500000"/>
  </r>
  <r>
    <x v="1"/>
    <x v="2"/>
    <n v="2500000"/>
    <n v="60.86"/>
    <n v="152150000"/>
  </r>
  <r>
    <x v="1"/>
    <x v="3"/>
    <n v="875000"/>
    <n v="60.86"/>
    <n v="53252500"/>
  </r>
  <r>
    <x v="1"/>
    <x v="4"/>
    <n v="875000"/>
    <n v="60.86"/>
    <n v="53252500"/>
  </r>
  <r>
    <x v="1"/>
    <x v="5"/>
    <n v="875000"/>
    <n v="60.86"/>
    <n v="53252500"/>
  </r>
  <r>
    <x v="2"/>
    <x v="1"/>
    <n v="23750000"/>
    <n v="74.28"/>
    <n v="1764150000"/>
  </r>
  <r>
    <x v="2"/>
    <x v="2"/>
    <n v="2375000"/>
    <n v="74.28"/>
    <n v="176415000"/>
  </r>
  <r>
    <x v="2"/>
    <x v="3"/>
    <n v="831250"/>
    <n v="74.28"/>
    <n v="61745250"/>
  </r>
  <r>
    <x v="2"/>
    <x v="4"/>
    <n v="831250"/>
    <n v="74.28"/>
    <n v="61745250"/>
  </r>
  <r>
    <x v="2"/>
    <x v="5"/>
    <n v="831250"/>
    <n v="74.28"/>
    <n v="61745250"/>
  </r>
  <r>
    <x v="3"/>
    <x v="1"/>
    <n v="22562500"/>
    <n v="79.98"/>
    <n v="1804548750"/>
  </r>
  <r>
    <x v="3"/>
    <x v="2"/>
    <n v="2256250"/>
    <n v="79.98"/>
    <n v="180454875"/>
  </r>
  <r>
    <x v="3"/>
    <x v="3"/>
    <n v="789700"/>
    <n v="79.98"/>
    <n v="63160206"/>
  </r>
  <r>
    <x v="3"/>
    <x v="4"/>
    <n v="789700"/>
    <n v="79.98"/>
    <n v="63160206"/>
  </r>
  <r>
    <x v="3"/>
    <x v="5"/>
    <n v="789700"/>
    <n v="79.98"/>
    <n v="63160206"/>
  </r>
  <r>
    <x v="4"/>
    <x v="1"/>
    <n v="21434400"/>
    <n v="58.48"/>
    <n v="1253483712"/>
  </r>
  <r>
    <x v="4"/>
    <x v="2"/>
    <n v="2143450"/>
    <n v="58.48"/>
    <n v="125348956"/>
  </r>
  <r>
    <x v="4"/>
    <x v="3"/>
    <n v="750250"/>
    <n v="58.48"/>
    <n v="43874620"/>
  </r>
  <r>
    <x v="4"/>
    <x v="4"/>
    <n v="750250"/>
    <n v="58.48"/>
    <n v="43874620"/>
  </r>
  <r>
    <x v="4"/>
    <x v="5"/>
    <n v="750250"/>
    <n v="58.48"/>
    <n v="43874620"/>
  </r>
  <r>
    <x v="5"/>
    <x v="1"/>
    <n v="20362655"/>
    <n v="78.81"/>
    <n v="1604780840.55"/>
  </r>
  <r>
    <x v="5"/>
    <x v="2"/>
    <n v="2036265"/>
    <n v="78.81"/>
    <n v="160478044.65000001"/>
  </r>
  <r>
    <x v="5"/>
    <x v="3"/>
    <n v="712690"/>
    <n v="78.81"/>
    <n v="56167098.899999999"/>
  </r>
  <r>
    <x v="5"/>
    <x v="4"/>
    <n v="712690"/>
    <n v="78.81"/>
    <n v="56167098.899999999"/>
  </r>
  <r>
    <x v="5"/>
    <x v="5"/>
    <n v="712690"/>
    <n v="78.81"/>
    <n v="56167098.899999999"/>
  </r>
  <r>
    <x v="6"/>
    <x v="1"/>
    <n v="19344522"/>
    <n v="76.52"/>
    <n v="1480242823.4399998"/>
  </r>
  <r>
    <x v="6"/>
    <x v="2"/>
    <n v="1934452"/>
    <n v="76.52"/>
    <n v="148024267.03999999"/>
  </r>
  <r>
    <x v="6"/>
    <x v="3"/>
    <n v="677056"/>
    <n v="76.52"/>
    <n v="51808325.119999997"/>
  </r>
  <r>
    <x v="6"/>
    <x v="4"/>
    <n v="677056"/>
    <n v="76.52"/>
    <n v="51808325.119999997"/>
  </r>
  <r>
    <x v="6"/>
    <x v="5"/>
    <n v="677056"/>
    <n v="76.52"/>
    <n v="51808325.119999997"/>
  </r>
  <r>
    <x v="7"/>
    <x v="1"/>
    <n v="18377296"/>
    <n v="82.54"/>
    <n v="1516862011.8400002"/>
  </r>
  <r>
    <x v="7"/>
    <x v="2"/>
    <n v="1837729"/>
    <n v="82.54"/>
    <n v="151686151.66000003"/>
  </r>
  <r>
    <x v="7"/>
    <x v="3"/>
    <n v="643203"/>
    <n v="82.54"/>
    <n v="53089975.620000005"/>
  </r>
  <r>
    <x v="7"/>
    <x v="4"/>
    <n v="643203"/>
    <n v="82.54"/>
    <n v="53089975.620000005"/>
  </r>
  <r>
    <x v="7"/>
    <x v="5"/>
    <n v="643203"/>
    <n v="82.54"/>
    <n v="53089975.620000005"/>
  </r>
  <r>
    <x v="8"/>
    <x v="1"/>
    <n v="17458431"/>
    <n v="115.01"/>
    <n v="2007894149.3100002"/>
  </r>
  <r>
    <x v="8"/>
    <x v="2"/>
    <n v="1745843"/>
    <n v="115.01"/>
    <n v="200789403.43000001"/>
  </r>
  <r>
    <x v="8"/>
    <x v="3"/>
    <n v="1222085"/>
    <n v="115.01"/>
    <n v="140551995.84999999"/>
  </r>
  <r>
    <x v="8"/>
    <x v="4"/>
    <n v="1222085"/>
    <n v="115.01"/>
    <n v="140551995.84999999"/>
  </r>
  <r>
    <x v="8"/>
    <x v="5"/>
    <n v="1222085"/>
    <n v="115.01"/>
    <n v="140551995.84999999"/>
  </r>
  <r>
    <x v="9"/>
    <x v="1"/>
    <n v="16585510"/>
    <n v="128.97999999999999"/>
    <n v="2139199079.7999997"/>
  </r>
  <r>
    <x v="9"/>
    <x v="2"/>
    <n v="1658551"/>
    <n v="128.97999999999999"/>
    <n v="213919907.97999999"/>
  </r>
  <r>
    <x v="9"/>
    <x v="3"/>
    <n v="1160981"/>
    <n v="128.97999999999999"/>
    <n v="149743329.38"/>
  </r>
  <r>
    <x v="9"/>
    <x v="4"/>
    <n v="1160981"/>
    <n v="128.97999999999999"/>
    <n v="149743329.38"/>
  </r>
  <r>
    <x v="9"/>
    <x v="5"/>
    <n v="1160981"/>
    <n v="128.97999999999999"/>
    <n v="149743329.38"/>
  </r>
  <r>
    <x v="10"/>
    <x v="1"/>
    <n v="15756234"/>
    <n v="136.88999999999999"/>
    <n v="2156870872.2599998"/>
  </r>
  <r>
    <x v="10"/>
    <x v="2"/>
    <n v="1575623"/>
    <n v="136.88999999999999"/>
    <n v="215687032.46999997"/>
  </r>
  <r>
    <x v="10"/>
    <x v="3"/>
    <n v="1102932"/>
    <n v="136.88999999999999"/>
    <n v="150980361.47999999"/>
  </r>
  <r>
    <x v="10"/>
    <x v="4"/>
    <n v="1102932"/>
    <n v="136.88999999999999"/>
    <n v="150980361.47999999"/>
  </r>
  <r>
    <x v="10"/>
    <x v="5"/>
    <n v="1102932"/>
    <n v="136.88999999999999"/>
    <n v="150980361.47999999"/>
  </r>
  <r>
    <x v="11"/>
    <x v="1"/>
    <n v="14968423"/>
    <n v="145.93"/>
    <n v="2184341968.3899999"/>
  </r>
  <r>
    <x v="11"/>
    <x v="2"/>
    <n v="1496842"/>
    <n v="145.93"/>
    <n v="218434153.06"/>
  </r>
  <r>
    <x v="11"/>
    <x v="3"/>
    <n v="1047785"/>
    <n v="145.93"/>
    <n v="152903265.05000001"/>
  </r>
  <r>
    <x v="11"/>
    <x v="4"/>
    <n v="1047785"/>
    <n v="145.93"/>
    <n v="152903265.05000001"/>
  </r>
  <r>
    <x v="11"/>
    <x v="5"/>
    <n v="1047785"/>
    <n v="145.93"/>
    <n v="152903265.05000001"/>
  </r>
  <r>
    <x v="12"/>
    <x v="1"/>
    <n v="14220001"/>
    <n v="170.25"/>
    <n v="2420955170.25"/>
  </r>
  <r>
    <x v="12"/>
    <x v="2"/>
    <n v="1422000"/>
    <n v="170.25"/>
    <n v="242095500"/>
  </r>
  <r>
    <x v="12"/>
    <x v="3"/>
    <n v="995396"/>
    <n v="170.25"/>
    <n v="169466169"/>
  </r>
  <r>
    <x v="12"/>
    <x v="4"/>
    <n v="995396"/>
    <n v="170.25"/>
    <n v="169466169"/>
  </r>
  <r>
    <x v="12"/>
    <x v="5"/>
    <n v="995396"/>
    <n v="170.25"/>
    <n v="169466169"/>
  </r>
  <r>
    <x v="13"/>
    <x v="1"/>
    <n v="13509002"/>
    <n v="192"/>
    <n v="2593728384"/>
  </r>
  <r>
    <x v="13"/>
    <x v="2"/>
    <n v="1350900"/>
    <n v="192"/>
    <n v="259372800"/>
  </r>
  <r>
    <x v="13"/>
    <x v="3"/>
    <n v="945626"/>
    <n v="192"/>
    <n v="181560192"/>
  </r>
  <r>
    <x v="13"/>
    <x v="4"/>
    <n v="945626"/>
    <n v="192"/>
    <n v="181560192"/>
  </r>
  <r>
    <x v="13"/>
    <x v="5"/>
    <n v="945626"/>
    <n v="192"/>
    <n v="181560192"/>
  </r>
  <r>
    <x v="14"/>
    <x v="1"/>
    <n v="12833531"/>
    <n v="214.62"/>
    <n v="2754332423.2200003"/>
  </r>
  <r>
    <x v="14"/>
    <x v="2"/>
    <n v="1283355"/>
    <n v="214.62"/>
    <n v="275433650.10000002"/>
  </r>
  <r>
    <x v="14"/>
    <x v="3"/>
    <n v="898345"/>
    <n v="214.62"/>
    <n v="192802803.90000001"/>
  </r>
  <r>
    <x v="14"/>
    <x v="4"/>
    <n v="898345"/>
    <n v="214.62"/>
    <n v="192802803.90000001"/>
  </r>
  <r>
    <x v="14"/>
    <x v="5"/>
    <n v="898345"/>
    <n v="214.62"/>
    <n v="192802803.90000001"/>
  </r>
  <r>
    <x v="15"/>
    <x v="1"/>
    <n v="12191874"/>
    <n v="181.15"/>
    <n v="2208557975.0999999"/>
  </r>
  <r>
    <x v="15"/>
    <x v="2"/>
    <n v="1219187"/>
    <n v="181.15"/>
    <n v="220855725.05000001"/>
  </r>
  <r>
    <x v="15"/>
    <x v="3"/>
    <n v="853428"/>
    <n v="181.15"/>
    <n v="154598482.20000002"/>
  </r>
  <r>
    <x v="15"/>
    <x v="4"/>
    <n v="853428"/>
    <n v="181.15"/>
    <n v="154598482.20000002"/>
  </r>
  <r>
    <x v="15"/>
    <x v="5"/>
    <n v="853428"/>
    <n v="181.15"/>
    <n v="154598482.20000002"/>
  </r>
  <r>
    <x v="16"/>
    <x v="1"/>
    <n v="11582280"/>
    <n v="274.66000000000003"/>
    <n v="3181189024.8000002"/>
  </r>
  <r>
    <x v="16"/>
    <x v="2"/>
    <n v="1158228"/>
    <n v="274.66000000000003"/>
    <n v="318118902.48000002"/>
  </r>
  <r>
    <x v="16"/>
    <x v="3"/>
    <n v="810756"/>
    <n v="274.66000000000003"/>
    <n v="222682242.96000001"/>
  </r>
  <r>
    <x v="16"/>
    <x v="4"/>
    <n v="810756"/>
    <n v="274.66000000000003"/>
    <n v="222682242.96000001"/>
  </r>
  <r>
    <x v="16"/>
    <x v="5"/>
    <n v="810756"/>
    <n v="274.66000000000003"/>
    <n v="222682242.96000001"/>
  </r>
  <r>
    <x v="17"/>
    <x v="1"/>
    <n v="11003166"/>
    <n v="277.64"/>
    <n v="3054919008.2399998"/>
  </r>
  <r>
    <x v="17"/>
    <x v="2"/>
    <n v="1100316"/>
    <n v="277.64"/>
    <n v="305491734.24000001"/>
  </r>
  <r>
    <x v="17"/>
    <x v="3"/>
    <n v="770218"/>
    <n v="277.64"/>
    <n v="213843325.51999998"/>
  </r>
  <r>
    <x v="17"/>
    <x v="4"/>
    <n v="770218"/>
    <n v="277.64"/>
    <n v="213843325.51999998"/>
  </r>
  <r>
    <x v="17"/>
    <x v="5"/>
    <n v="770218"/>
    <n v="277.64"/>
    <n v="213843325.51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CE6343-2FF3-EE41-A360-9A46BF942C78}" name="PivotTable5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oundation">
  <location ref="A4:C10" firstHeaderRow="0" firstDataRow="1" firstDataCol="1"/>
  <pivotFields count="7"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7">
        <item x="1"/>
        <item x="3"/>
        <item x="5"/>
        <item x="2"/>
        <item x="4"/>
        <item h="1" x="0"/>
        <item t="default"/>
      </items>
    </pivotField>
    <pivotField dataField="1" showAll="0"/>
    <pivotField showAll="0"/>
    <pivotField dataField="1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Number of Shares" fld="2" baseField="0" baseItem="0"/>
    <dataField name="Total value" fld="4" baseField="0" baseItem="0" numFmtId="164"/>
  </dataFields>
  <formats count="8">
    <format dxfId="83">
      <pivotArea type="all" dataOnly="0" outline="0" fieldPosition="0"/>
    </format>
    <format dxfId="82">
      <pivotArea outline="0" collapsedLevelsAreSubtotals="1" fieldPosition="0"/>
    </format>
    <format dxfId="81">
      <pivotArea field="1" type="button" dataOnly="0" labelOnly="1" outline="0" axis="axisRow" fieldPosition="0"/>
    </format>
    <format dxfId="80">
      <pivotArea dataOnly="0" labelOnly="1" fieldPosition="0">
        <references count="1">
          <reference field="1" count="0"/>
        </references>
      </pivotArea>
    </format>
    <format dxfId="79">
      <pivotArea dataOnly="0" labelOnly="1" grandRow="1" outline="0" fieldPosition="0"/>
    </format>
    <format dxfId="78">
      <pivotArea dataOnly="0" labelOnly="1" outline="0" axis="axisValues" fieldPosition="0"/>
    </format>
    <format dxfId="77">
      <pivotArea outline="0" collapsedLevelsAreSubtotals="1" fieldPosition="0"/>
    </format>
    <format dxfId="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D55A89-3714-854B-A57D-B11AFEE15695}" name="PivotTable7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Year">
  <location ref="A4:G23" firstHeaderRow="1" firstDataRow="2" firstDataCol="1"/>
  <pivotFields count="7"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7">
        <item x="1"/>
        <item x="2"/>
        <item x="3"/>
        <item x="4"/>
        <item x="5"/>
        <item x="0"/>
        <item t="default"/>
      </items>
    </pivotField>
    <pivotField showAll="0"/>
    <pivotField showAll="0"/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19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</items>
    </pivotField>
  </pivotFields>
  <rowFields count="1">
    <field x="6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Market Value" fld="4" baseField="0" baseItem="0" numFmtId="164"/>
  </dataFields>
  <formats count="8">
    <format dxfId="75">
      <pivotArea outline="0" collapsedLevelsAreSubtotals="1" fieldPosition="0"/>
    </format>
    <format dxfId="74">
      <pivotArea type="all" dataOnly="0" outline="0" fieldPosition="0"/>
    </format>
    <format dxfId="73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72">
      <pivotArea dataOnly="0" labelOnly="1" grandCol="1" outline="0" fieldPosition="0"/>
    </format>
    <format dxfId="71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70">
      <pivotArea dataOnly="0" labelOnly="1" grandCol="1" outline="0" fieldPosition="0"/>
    </format>
    <format dxfId="69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6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34B148-3AC3-0446-A357-B2093610FF85}" name="PivotTable7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Year">
  <location ref="A4:G23" firstHeaderRow="1" firstDataRow="2" firstDataCol="1"/>
  <pivotFields count="7"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7">
        <item x="1"/>
        <item x="2"/>
        <item x="3"/>
        <item x="4"/>
        <item x="5"/>
        <item x="0"/>
        <item t="default"/>
      </items>
    </pivotField>
    <pivotField dataField="1"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19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</items>
    </pivotField>
  </pivotFields>
  <rowFields count="1">
    <field x="6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# of BRKB Shares" fld="2" baseField="0" baseItem="0"/>
  </dataFields>
  <formats count="8">
    <format dxfId="67">
      <pivotArea outline="0" collapsedLevelsAreSubtotals="1" fieldPosition="0"/>
    </format>
    <format dxfId="66">
      <pivotArea type="all" dataOnly="0" outline="0" fieldPosition="0"/>
    </format>
    <format dxfId="65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64">
      <pivotArea dataOnly="0" labelOnly="1" grandCol="1" outline="0" fieldPosition="0"/>
    </format>
    <format dxfId="63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62">
      <pivotArea dataOnly="0" labelOnly="1" grandCol="1" outline="0" fieldPosition="0"/>
    </format>
    <format dxfId="61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6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23730B-EDFB-D149-B4B6-1F9BB6F9CF1B}" name="PivotTable7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Year">
  <location ref="A4:M24" firstHeaderRow="1" firstDataRow="3" firstDataCol="1"/>
  <pivotFields count="7"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7">
        <item x="1"/>
        <item x="2"/>
        <item x="3"/>
        <item x="4"/>
        <item x="5"/>
        <item h="1" x="0"/>
        <item t="default"/>
      </items>
    </pivotField>
    <pivotField dataField="1" showAll="0"/>
    <pivotField showAll="0"/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19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</items>
    </pivotField>
  </pivotFields>
  <rowFields count="1">
    <field x="6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2">
    <field x="1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# of Shares" fld="2" baseField="0" baseItem="0"/>
    <dataField name="Value" fld="4" baseField="0" baseItem="0" numFmtId="164"/>
  </dataFields>
  <formats count="60">
    <format dxfId="59">
      <pivotArea outline="0" collapsedLevelsAreSubtotals="1" fieldPosition="0"/>
    </format>
    <format dxfId="58">
      <pivotArea type="all" dataOnly="0" outline="0" fieldPosition="0"/>
    </format>
    <format dxfId="57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56">
      <pivotArea dataOnly="0" labelOnly="1" grandCol="1" outline="0" fieldPosition="0"/>
    </format>
    <format dxfId="55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54">
      <pivotArea dataOnly="0" labelOnly="1" grandCol="1" outline="0" fieldPosition="0"/>
    </format>
    <format dxfId="53">
      <pivotArea dataOnly="0" labelOnly="1" fieldPosition="0">
        <references count="1">
          <reference field="1" count="5">
            <x v="0"/>
            <x v="1"/>
            <x v="2"/>
            <x v="3"/>
            <x v="4"/>
          </reference>
        </references>
      </pivotArea>
    </format>
    <format dxfId="52">
      <pivotArea dataOnly="0" labelOnly="1" grandCol="1" outline="0" fieldPosition="0"/>
    </format>
    <format dxfId="51">
      <pivotArea collapsedLevelsAreSubtotals="1" fieldPosition="0">
        <references count="3">
          <reference field="4294967294" count="2" selected="0">
            <x v="0"/>
            <x v="1"/>
          </reference>
          <reference field="1" count="1" selected="0">
            <x v="0"/>
          </reference>
          <reference field="6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50">
      <pivotArea dataOnly="0" labelOnly="1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48">
      <pivotArea dataOnly="0" outline="0" fieldPosition="0">
        <references count="1">
          <reference field="1" count="1">
            <x v="0"/>
          </reference>
        </references>
      </pivotArea>
    </format>
    <format dxfId="47">
      <pivotArea dataOnly="0" outline="0" fieldPosition="0">
        <references count="1">
          <reference field="1" count="1">
            <x v="1"/>
          </reference>
        </references>
      </pivotArea>
    </format>
    <format dxfId="46">
      <pivotArea dataOnly="0" outline="0" fieldPosition="0">
        <references count="1">
          <reference field="1" count="1">
            <x v="2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43">
      <pivotArea dataOnly="0" outline="0" fieldPosition="0">
        <references count="1">
          <reference field="1" count="1">
            <x v="3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41">
      <pivotArea dataOnly="0" outline="0" fieldPosition="0">
        <references count="1">
          <reference field="1" count="2">
            <x v="3"/>
            <x v="4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39">
      <pivotArea field="1" dataOnly="0" grandCol="1" outline="0" axis="axisCol" fieldPosition="0">
        <references count="2">
          <reference field="4294967294" count="0" selected="0"/>
          <reference field="1" count="1" selected="0">
            <x v="4"/>
          </reference>
        </references>
      </pivotArea>
    </format>
    <format dxfId="38">
      <pivotArea dataOnly="0" outline="0" fieldPosition="0">
        <references count="1">
          <reference field="1" count="1">
            <x v="4"/>
          </reference>
        </references>
      </pivotArea>
    </format>
    <format dxfId="3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36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4">
      <pivotArea type="origin" dataOnly="0" labelOnly="1" outline="0" fieldPosition="0"/>
    </format>
    <format dxfId="33">
      <pivotArea field="6" type="button" dataOnly="0" labelOnly="1" outline="0" axis="axisRow" fieldPosition="0"/>
    </format>
    <format dxfId="32">
      <pivotArea dataOnly="0" labelOnly="1" fieldPosition="0">
        <references count="1">
          <reference field="6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1">
      <pivotArea dataOnly="0" labelOnly="1" grandRow="1" outline="0" fieldPosition="0"/>
    </format>
    <format dxfId="30">
      <pivotArea field="1" type="button" dataOnly="0" labelOnly="1" outline="0" axis="axisCol" fieldPosition="0"/>
    </format>
    <format dxfId="29">
      <pivotArea field="-2" type="button" dataOnly="0" labelOnly="1" outline="0" axis="axisCol" fieldPosition="1"/>
    </format>
    <format dxfId="28">
      <pivotArea type="topRight" dataOnly="0" labelOnly="1" outline="0" offset="A1:B1" fieldPosition="0"/>
    </format>
    <format dxfId="27">
      <pivotArea type="topRight" dataOnly="0" labelOnly="1" outline="0" offset="A1:B1" fieldPosition="0"/>
    </format>
    <format dxfId="26">
      <pivotArea type="topRight" dataOnly="0" labelOnly="1" outline="0" offset="E1:F1" fieldPosition="0"/>
    </format>
    <format dxfId="25">
      <pivotArea type="topRight" dataOnly="0" labelOnly="1" outline="0" offset="I1:J1" fieldPosition="0"/>
    </format>
    <format dxfId="24">
      <pivotArea type="topRight" dataOnly="0" labelOnly="1" outline="0" offset="G1:H1" fieldPosition="0"/>
    </format>
    <format dxfId="23">
      <pivotArea type="topRight" dataOnly="0" labelOnly="1" outline="0" offset="C1:D1" fieldPosition="0"/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2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17">
      <pivotArea dataOnly="0" labelOnly="1" fieldPosition="0">
        <references count="1">
          <reference field="1" count="1">
            <x v="4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1" type="button" dataOnly="0" labelOnly="1" outline="0" axis="axisCol" fieldPosition="0"/>
    </format>
    <format dxfId="12">
      <pivotArea field="-2" type="button" dataOnly="0" labelOnly="1" outline="0" axis="axisCol" fieldPosition="1"/>
    </format>
    <format dxfId="11">
      <pivotArea type="topRight" dataOnly="0" labelOnly="1" outline="0" fieldPosition="0"/>
    </format>
    <format dxfId="10">
      <pivotArea field="6" type="button" dataOnly="0" labelOnly="1" outline="0" axis="axisRow" fieldPosition="0"/>
    </format>
    <format dxfId="9">
      <pivotArea dataOnly="0" labelOnly="1" fieldPosition="0">
        <references count="1">
          <reference field="6" count="1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field="1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">
      <pivotArea field="1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c.gov/Archives/edgar/data/315090/000119312510153511/dsc13da.htm" TargetMode="External"/><Relationship Id="rId18" Type="http://schemas.openxmlformats.org/officeDocument/2006/relationships/hyperlink" Target="https://www.sec.gov/Archives/edgar/data/315090/000119312512297626/d379062dsc13da.htm" TargetMode="External"/><Relationship Id="rId26" Type="http://schemas.openxmlformats.org/officeDocument/2006/relationships/hyperlink" Target="https://www.sec.gov/Archives/edgar/data/315090/000119312516648302/d225604dsc13da.htm" TargetMode="External"/><Relationship Id="rId21" Type="http://schemas.openxmlformats.org/officeDocument/2006/relationships/hyperlink" Target="https://www.sec.gov/Archives/edgar/data/315090/000119312514269039/d757083dsc13da.htm" TargetMode="External"/><Relationship Id="rId34" Type="http://schemas.openxmlformats.org/officeDocument/2006/relationships/hyperlink" Target="https://www.sec.gov/Archives/edgar/data/315090/000119312520189490/d936378dsc13da.htm" TargetMode="External"/><Relationship Id="rId7" Type="http://schemas.openxmlformats.org/officeDocument/2006/relationships/hyperlink" Target="https://www.sec.gov/Archives/edgar/data/315090/000119312508147461/dsc13da.htm" TargetMode="External"/><Relationship Id="rId12" Type="http://schemas.openxmlformats.org/officeDocument/2006/relationships/hyperlink" Target="https://www.sec.gov/Archives/edgar/data/315090/000119312509143589/dsc13da.htm" TargetMode="External"/><Relationship Id="rId17" Type="http://schemas.openxmlformats.org/officeDocument/2006/relationships/hyperlink" Target="https://www.sec.gov/Archives/edgar/data/315090/000119312512297626/d379062dsc13da.htm" TargetMode="External"/><Relationship Id="rId25" Type="http://schemas.openxmlformats.org/officeDocument/2006/relationships/hyperlink" Target="https://www.sec.gov/Archives/edgar/data/315090/000119312516648302/d225604dsc13da.htm" TargetMode="External"/><Relationship Id="rId33" Type="http://schemas.openxmlformats.org/officeDocument/2006/relationships/hyperlink" Target="https://www.sec.gov/Archives/edgar/data/315090/000119312520189490/d936378dsc13da.htm" TargetMode="External"/><Relationship Id="rId38" Type="http://schemas.openxmlformats.org/officeDocument/2006/relationships/hyperlink" Target="https://www.berkshirehathaway.com/news/jun1422.pdf" TargetMode="External"/><Relationship Id="rId2" Type="http://schemas.openxmlformats.org/officeDocument/2006/relationships/hyperlink" Target="https://www.berkshirehathaway.com/donate/stbfltr.pdf" TargetMode="External"/><Relationship Id="rId16" Type="http://schemas.openxmlformats.org/officeDocument/2006/relationships/hyperlink" Target="https://www.sec.gov/Archives/edgar/data/315090/000119312511184896/dsc13da.htm" TargetMode="External"/><Relationship Id="rId20" Type="http://schemas.openxmlformats.org/officeDocument/2006/relationships/hyperlink" Target="https://www.berkshirehathaway.com/news/jul0813.pdf" TargetMode="External"/><Relationship Id="rId29" Type="http://schemas.openxmlformats.org/officeDocument/2006/relationships/hyperlink" Target="https://www.sec.gov/Archives/edgar/data/315090/000119312518219854/d467347dsc13da.htm" TargetMode="External"/><Relationship Id="rId1" Type="http://schemas.openxmlformats.org/officeDocument/2006/relationships/hyperlink" Target="https://www.berkshirehathaway.com/donate/bmgfltr.pdf" TargetMode="External"/><Relationship Id="rId6" Type="http://schemas.openxmlformats.org/officeDocument/2006/relationships/hyperlink" Target="https://www.berkshirehathaway.com/news/jul0907.html" TargetMode="External"/><Relationship Id="rId11" Type="http://schemas.openxmlformats.org/officeDocument/2006/relationships/hyperlink" Target="https://www.sec.gov/Archives/edgar/data/315090/000119312509143589/dsc13da.htm" TargetMode="External"/><Relationship Id="rId24" Type="http://schemas.openxmlformats.org/officeDocument/2006/relationships/hyperlink" Target="https://www.sec.gov/Archives/edgar/data/315090/000119312515245464/d98389dsc13da.htm" TargetMode="External"/><Relationship Id="rId32" Type="http://schemas.openxmlformats.org/officeDocument/2006/relationships/hyperlink" Target="https://www.sec.gov/Archives/edgar/data/315090/000119312519188314/d736329dsc13da.htm" TargetMode="External"/><Relationship Id="rId37" Type="http://schemas.openxmlformats.org/officeDocument/2006/relationships/hyperlink" Target="https://www.berkshirehathaway.com/news/jun1422.pdf" TargetMode="External"/><Relationship Id="rId5" Type="http://schemas.openxmlformats.org/officeDocument/2006/relationships/hyperlink" Target="https://www.berkshirehathaway.com/donate/pabltr.pdf" TargetMode="External"/><Relationship Id="rId15" Type="http://schemas.openxmlformats.org/officeDocument/2006/relationships/hyperlink" Target="https://www.sec.gov/Archives/edgar/data/315090/000119312511184896/dsc13da.htm" TargetMode="External"/><Relationship Id="rId23" Type="http://schemas.openxmlformats.org/officeDocument/2006/relationships/hyperlink" Target="https://www.sec.gov/Archives/edgar/data/315090/000119312515245464/d98389dsc13da.htm" TargetMode="External"/><Relationship Id="rId28" Type="http://schemas.openxmlformats.org/officeDocument/2006/relationships/hyperlink" Target="https://www.sec.gov/Archives/edgar/data/315090/000119312517225931/d405498dsc13da.htm" TargetMode="External"/><Relationship Id="rId36" Type="http://schemas.openxmlformats.org/officeDocument/2006/relationships/hyperlink" Target="https://www.sec.gov/Archives/edgar/data/315090/000119312521197258/d174483dsc13da.htm" TargetMode="External"/><Relationship Id="rId10" Type="http://schemas.openxmlformats.org/officeDocument/2006/relationships/hyperlink" Target="https://www.sec.gov/Archives/edgar/data/315090/000119312509143589/dsc13da.htm" TargetMode="External"/><Relationship Id="rId19" Type="http://schemas.openxmlformats.org/officeDocument/2006/relationships/hyperlink" Target="https://www.berkshirehathaway.com/news/jul0813.pdf" TargetMode="External"/><Relationship Id="rId31" Type="http://schemas.openxmlformats.org/officeDocument/2006/relationships/hyperlink" Target="https://www.sec.gov/Archives/edgar/data/315090/000119312519188314/d736329dsc13da.htm" TargetMode="External"/><Relationship Id="rId4" Type="http://schemas.openxmlformats.org/officeDocument/2006/relationships/hyperlink" Target="https://www.berkshirehathaway.com/donate/sabltr.pdf" TargetMode="External"/><Relationship Id="rId9" Type="http://schemas.openxmlformats.org/officeDocument/2006/relationships/hyperlink" Target="https://www.sec.gov/Archives/edgar/data/315090/000119312508147461/dsc13da.htm" TargetMode="External"/><Relationship Id="rId14" Type="http://schemas.openxmlformats.org/officeDocument/2006/relationships/hyperlink" Target="https://www.sec.gov/Archives/edgar/data/315090/000119312510153511/dsc13da.htm" TargetMode="External"/><Relationship Id="rId22" Type="http://schemas.openxmlformats.org/officeDocument/2006/relationships/hyperlink" Target="https://www.sec.gov/Archives/edgar/data/315090/000119312514269039/d757083dsc13da.htm" TargetMode="External"/><Relationship Id="rId27" Type="http://schemas.openxmlformats.org/officeDocument/2006/relationships/hyperlink" Target="https://www.sec.gov/Archives/edgar/data/315090/000119312517225931/d405498dsc13da.htm" TargetMode="External"/><Relationship Id="rId30" Type="http://schemas.openxmlformats.org/officeDocument/2006/relationships/hyperlink" Target="https://www.sec.gov/Archives/edgar/data/315090/000119312518219854/d467347dsc13da.htm" TargetMode="External"/><Relationship Id="rId35" Type="http://schemas.openxmlformats.org/officeDocument/2006/relationships/hyperlink" Target="https://www.sec.gov/Archives/edgar/data/315090/000119312521197258/d174483dsc13da.htm" TargetMode="External"/><Relationship Id="rId8" Type="http://schemas.openxmlformats.org/officeDocument/2006/relationships/hyperlink" Target="https://www.berkshirehathaway.com/news/jul0907.html" TargetMode="External"/><Relationship Id="rId3" Type="http://schemas.openxmlformats.org/officeDocument/2006/relationships/hyperlink" Target="https://www.berkshirehathaway.com/donate/hgbl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2239-96E0-274B-9034-A0D33E5FC978}">
  <dimension ref="A1:C21"/>
  <sheetViews>
    <sheetView tabSelected="1" workbookViewId="0">
      <selection sqref="A1:C1"/>
    </sheetView>
  </sheetViews>
  <sheetFormatPr baseColWidth="10" defaultRowHeight="19" x14ac:dyDescent="0.25"/>
  <cols>
    <col min="1" max="1" width="35.5" style="1" bestFit="1" customWidth="1"/>
    <col min="2" max="2" width="19" style="1" bestFit="1" customWidth="1"/>
    <col min="3" max="3" width="17.5" style="1" bestFit="1" customWidth="1"/>
    <col min="4" max="4" width="24" style="1" bestFit="1" customWidth="1"/>
    <col min="5" max="16384" width="10.83203125" style="1"/>
  </cols>
  <sheetData>
    <row r="1" spans="1:3" ht="21" x14ac:dyDescent="0.25">
      <c r="A1" s="44" t="s">
        <v>57</v>
      </c>
      <c r="B1" s="44"/>
      <c r="C1" s="44"/>
    </row>
    <row r="2" spans="1:3" x14ac:dyDescent="0.25">
      <c r="A2" s="4" t="s">
        <v>5</v>
      </c>
    </row>
    <row r="4" spans="1:3" x14ac:dyDescent="0.25">
      <c r="A4" s="12" t="s">
        <v>1</v>
      </c>
      <c r="B4" s="2" t="s">
        <v>69</v>
      </c>
      <c r="C4" s="2" t="s">
        <v>68</v>
      </c>
    </row>
    <row r="5" spans="1:3" x14ac:dyDescent="0.25">
      <c r="A5" s="11" t="s">
        <v>7</v>
      </c>
      <c r="B5" s="8">
        <v>290939825</v>
      </c>
      <c r="C5" s="8">
        <v>35647556193.199997</v>
      </c>
    </row>
    <row r="6" spans="1:3" x14ac:dyDescent="0.25">
      <c r="A6" s="11" t="s">
        <v>9</v>
      </c>
      <c r="B6" s="8">
        <v>15086701</v>
      </c>
      <c r="C6" s="8">
        <v>2112230142.9800003</v>
      </c>
    </row>
    <row r="7" spans="1:3" x14ac:dyDescent="0.25">
      <c r="A7" s="11" t="s">
        <v>11</v>
      </c>
      <c r="B7" s="8">
        <v>15086701</v>
      </c>
      <c r="C7" s="8">
        <v>2112230142.9800003</v>
      </c>
    </row>
    <row r="8" spans="1:3" x14ac:dyDescent="0.25">
      <c r="A8" s="11" t="s">
        <v>8</v>
      </c>
      <c r="B8" s="8">
        <v>29093991</v>
      </c>
      <c r="C8" s="8">
        <v>3564756103.1599998</v>
      </c>
    </row>
    <row r="9" spans="1:3" x14ac:dyDescent="0.25">
      <c r="A9" s="11" t="s">
        <v>10</v>
      </c>
      <c r="B9" s="8">
        <v>15086701</v>
      </c>
      <c r="C9" s="8">
        <v>2112230142.9800003</v>
      </c>
    </row>
    <row r="10" spans="1:3" x14ac:dyDescent="0.25">
      <c r="A10" s="11" t="s">
        <v>35</v>
      </c>
      <c r="B10" s="8">
        <v>365293919</v>
      </c>
      <c r="C10" s="8">
        <v>45549002725.300011</v>
      </c>
    </row>
    <row r="11" spans="1:3" x14ac:dyDescent="0.25">
      <c r="A11"/>
      <c r="B11"/>
      <c r="C11"/>
    </row>
    <row r="12" spans="1:3" x14ac:dyDescent="0.25">
      <c r="A12"/>
      <c r="B12"/>
      <c r="C12"/>
    </row>
    <row r="13" spans="1:3" x14ac:dyDescent="0.25">
      <c r="A13"/>
      <c r="B13"/>
      <c r="C13"/>
    </row>
    <row r="14" spans="1:3" x14ac:dyDescent="0.25">
      <c r="A14"/>
      <c r="B14"/>
      <c r="C14"/>
    </row>
    <row r="15" spans="1:3" x14ac:dyDescent="0.25">
      <c r="A15"/>
      <c r="B15"/>
      <c r="C15"/>
    </row>
    <row r="16" spans="1:3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42BC-3F89-E74D-B328-EC0BA5B01E80}">
  <dimension ref="A1:N60"/>
  <sheetViews>
    <sheetView workbookViewId="0">
      <selection sqref="A1:B1"/>
    </sheetView>
  </sheetViews>
  <sheetFormatPr baseColWidth="10" defaultRowHeight="19" x14ac:dyDescent="0.25"/>
  <cols>
    <col min="1" max="1" width="22" style="1" bestFit="1" customWidth="1"/>
    <col min="2" max="2" width="19" style="1" bestFit="1" customWidth="1"/>
    <col min="3" max="3" width="20.1640625" style="1" bestFit="1" customWidth="1"/>
    <col min="4" max="4" width="19.1640625" style="1" bestFit="1" customWidth="1"/>
    <col min="5" max="6" width="16.33203125" style="1" bestFit="1" customWidth="1"/>
    <col min="7" max="7" width="17.5" style="1" bestFit="1" customWidth="1"/>
    <col min="8" max="8" width="12.1640625" style="1" bestFit="1" customWidth="1"/>
    <col min="9" max="12" width="31.5" style="1" bestFit="1" customWidth="1"/>
    <col min="13" max="13" width="23.6640625" style="1" bestFit="1" customWidth="1"/>
    <col min="14" max="14" width="17.33203125" style="1" bestFit="1" customWidth="1"/>
    <col min="15" max="16384" width="10.83203125" style="1"/>
  </cols>
  <sheetData>
    <row r="1" spans="1:14" ht="21" x14ac:dyDescent="0.25">
      <c r="A1" s="44" t="s">
        <v>59</v>
      </c>
      <c r="B1" s="44"/>
      <c r="C1" s="17"/>
    </row>
    <row r="2" spans="1:14" x14ac:dyDescent="0.25">
      <c r="A2" s="4" t="s">
        <v>5</v>
      </c>
    </row>
    <row r="3" spans="1:14" x14ac:dyDescent="0.25">
      <c r="A3"/>
      <c r="B3"/>
      <c r="C3"/>
      <c r="D3"/>
      <c r="E3"/>
      <c r="F3"/>
      <c r="G3"/>
    </row>
    <row r="4" spans="1:14" x14ac:dyDescent="0.25">
      <c r="A4" s="12" t="s">
        <v>36</v>
      </c>
      <c r="B4" s="12" t="s">
        <v>38</v>
      </c>
      <c r="H4"/>
      <c r="I4"/>
      <c r="J4"/>
      <c r="K4"/>
      <c r="L4"/>
      <c r="M4"/>
      <c r="N4"/>
    </row>
    <row r="5" spans="1:14" ht="40" x14ac:dyDescent="0.25">
      <c r="A5" s="12" t="s">
        <v>58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35</v>
      </c>
      <c r="H5"/>
      <c r="I5"/>
      <c r="J5"/>
      <c r="K5"/>
      <c r="L5"/>
      <c r="M5"/>
      <c r="N5"/>
    </row>
    <row r="6" spans="1:14" x14ac:dyDescent="0.25">
      <c r="A6" s="11" t="s">
        <v>39</v>
      </c>
      <c r="B6" s="8">
        <v>1521500000</v>
      </c>
      <c r="C6" s="8">
        <v>152150000</v>
      </c>
      <c r="D6" s="8">
        <v>53252500</v>
      </c>
      <c r="E6" s="8">
        <v>53252500</v>
      </c>
      <c r="F6" s="8">
        <v>53252500</v>
      </c>
      <c r="G6" s="8">
        <v>1833407500</v>
      </c>
      <c r="H6"/>
      <c r="I6"/>
      <c r="J6"/>
      <c r="K6"/>
      <c r="L6"/>
      <c r="M6"/>
      <c r="N6"/>
    </row>
    <row r="7" spans="1:14" x14ac:dyDescent="0.25">
      <c r="A7" s="11" t="s">
        <v>40</v>
      </c>
      <c r="B7" s="8">
        <v>1764150000</v>
      </c>
      <c r="C7" s="8">
        <v>176415000</v>
      </c>
      <c r="D7" s="8">
        <v>61745250</v>
      </c>
      <c r="E7" s="8">
        <v>61745250</v>
      </c>
      <c r="F7" s="8">
        <v>61745250</v>
      </c>
      <c r="G7" s="8">
        <v>2125800750</v>
      </c>
      <c r="H7"/>
      <c r="I7"/>
      <c r="J7"/>
      <c r="K7"/>
      <c r="L7"/>
      <c r="M7"/>
      <c r="N7"/>
    </row>
    <row r="8" spans="1:14" x14ac:dyDescent="0.25">
      <c r="A8" s="11" t="s">
        <v>41</v>
      </c>
      <c r="B8" s="8">
        <v>1804548750</v>
      </c>
      <c r="C8" s="8">
        <v>180454875</v>
      </c>
      <c r="D8" s="8">
        <v>63160206</v>
      </c>
      <c r="E8" s="8">
        <v>63160206</v>
      </c>
      <c r="F8" s="8">
        <v>63160206</v>
      </c>
      <c r="G8" s="8">
        <v>2174484243</v>
      </c>
      <c r="H8"/>
    </row>
    <row r="9" spans="1:14" x14ac:dyDescent="0.25">
      <c r="A9" s="11" t="s">
        <v>42</v>
      </c>
      <c r="B9" s="8">
        <v>1253483712</v>
      </c>
      <c r="C9" s="8">
        <v>125348956</v>
      </c>
      <c r="D9" s="8">
        <v>43874620</v>
      </c>
      <c r="E9" s="8">
        <v>43874620</v>
      </c>
      <c r="F9" s="8">
        <v>43874620</v>
      </c>
      <c r="G9" s="8">
        <v>1510456528</v>
      </c>
      <c r="H9"/>
    </row>
    <row r="10" spans="1:14" x14ac:dyDescent="0.25">
      <c r="A10" s="11" t="s">
        <v>43</v>
      </c>
      <c r="B10" s="8">
        <v>1604780840.55</v>
      </c>
      <c r="C10" s="8">
        <v>160478044.65000001</v>
      </c>
      <c r="D10" s="8">
        <v>56167098.899999999</v>
      </c>
      <c r="E10" s="8">
        <v>56167098.899999999</v>
      </c>
      <c r="F10" s="8">
        <v>56167098.899999999</v>
      </c>
      <c r="G10" s="8">
        <v>1933760181.9000003</v>
      </c>
      <c r="H10"/>
    </row>
    <row r="11" spans="1:14" x14ac:dyDescent="0.25">
      <c r="A11" s="11" t="s">
        <v>44</v>
      </c>
      <c r="B11" s="8">
        <v>1480242823.4399998</v>
      </c>
      <c r="C11" s="8">
        <v>148024267.03999999</v>
      </c>
      <c r="D11" s="8">
        <v>51808325.119999997</v>
      </c>
      <c r="E11" s="8">
        <v>51808325.119999997</v>
      </c>
      <c r="F11" s="8">
        <v>51808325.119999997</v>
      </c>
      <c r="G11" s="8">
        <v>1783692065.8399994</v>
      </c>
      <c r="H11"/>
    </row>
    <row r="12" spans="1:14" x14ac:dyDescent="0.25">
      <c r="A12" s="11" t="s">
        <v>45</v>
      </c>
      <c r="B12" s="8">
        <v>1516862011.8400002</v>
      </c>
      <c r="C12" s="8">
        <v>151686151.66000003</v>
      </c>
      <c r="D12" s="8">
        <v>53089975.620000005</v>
      </c>
      <c r="E12" s="8">
        <v>53089975.620000005</v>
      </c>
      <c r="F12" s="8">
        <v>53089975.620000005</v>
      </c>
      <c r="G12" s="8">
        <v>1827818090.3600001</v>
      </c>
      <c r="H12"/>
    </row>
    <row r="13" spans="1:14" x14ac:dyDescent="0.25">
      <c r="A13" s="11" t="s">
        <v>46</v>
      </c>
      <c r="B13" s="8">
        <v>2007894149.3100002</v>
      </c>
      <c r="C13" s="8">
        <v>200789403.43000001</v>
      </c>
      <c r="D13" s="8">
        <v>140551995.84999999</v>
      </c>
      <c r="E13" s="8">
        <v>140551995.84999999</v>
      </c>
      <c r="F13" s="8">
        <v>140551995.84999999</v>
      </c>
      <c r="G13" s="8">
        <v>2630339540.29</v>
      </c>
      <c r="H13"/>
    </row>
    <row r="14" spans="1:14" x14ac:dyDescent="0.25">
      <c r="A14" s="11" t="s">
        <v>47</v>
      </c>
      <c r="B14" s="8">
        <v>2139199079.7999997</v>
      </c>
      <c r="C14" s="8">
        <v>213919907.97999999</v>
      </c>
      <c r="D14" s="8">
        <v>149743329.38</v>
      </c>
      <c r="E14" s="8">
        <v>149743329.38</v>
      </c>
      <c r="F14" s="8">
        <v>149743329.38</v>
      </c>
      <c r="G14" s="8">
        <v>2802348975.9200001</v>
      </c>
      <c r="H14"/>
    </row>
    <row r="15" spans="1:14" x14ac:dyDescent="0.25">
      <c r="A15" s="11" t="s">
        <v>48</v>
      </c>
      <c r="B15" s="8">
        <v>2156870872.2599998</v>
      </c>
      <c r="C15" s="8">
        <v>215687032.46999997</v>
      </c>
      <c r="D15" s="8">
        <v>150980361.47999999</v>
      </c>
      <c r="E15" s="8">
        <v>150980361.47999999</v>
      </c>
      <c r="F15" s="8">
        <v>150980361.47999999</v>
      </c>
      <c r="G15" s="8">
        <v>2825498989.1699996</v>
      </c>
      <c r="H15"/>
    </row>
    <row r="16" spans="1:14" x14ac:dyDescent="0.25">
      <c r="A16" s="11" t="s">
        <v>49</v>
      </c>
      <c r="B16" s="8">
        <v>2184341968.3899999</v>
      </c>
      <c r="C16" s="8">
        <v>218434153.06</v>
      </c>
      <c r="D16" s="8">
        <v>152903265.05000001</v>
      </c>
      <c r="E16" s="8">
        <v>152903265.05000001</v>
      </c>
      <c r="F16" s="8">
        <v>152903265.05000001</v>
      </c>
      <c r="G16" s="8">
        <v>2861485916.6000004</v>
      </c>
      <c r="H16"/>
    </row>
    <row r="17" spans="1:8" x14ac:dyDescent="0.25">
      <c r="A17" s="11" t="s">
        <v>50</v>
      </c>
      <c r="B17" s="8">
        <v>2420955170.25</v>
      </c>
      <c r="C17" s="8">
        <v>242095500</v>
      </c>
      <c r="D17" s="8">
        <v>169466169</v>
      </c>
      <c r="E17" s="8">
        <v>169466169</v>
      </c>
      <c r="F17" s="8">
        <v>169466169</v>
      </c>
      <c r="G17" s="8">
        <v>3171449177.25</v>
      </c>
      <c r="H17"/>
    </row>
    <row r="18" spans="1:8" x14ac:dyDescent="0.25">
      <c r="A18" s="11" t="s">
        <v>51</v>
      </c>
      <c r="B18" s="8">
        <v>2593728384</v>
      </c>
      <c r="C18" s="8">
        <v>259372800</v>
      </c>
      <c r="D18" s="8">
        <v>181560192</v>
      </c>
      <c r="E18" s="8">
        <v>181560192</v>
      </c>
      <c r="F18" s="8">
        <v>181560192</v>
      </c>
      <c r="G18" s="8">
        <v>3397781760</v>
      </c>
      <c r="H18"/>
    </row>
    <row r="19" spans="1:8" x14ac:dyDescent="0.25">
      <c r="A19" s="11" t="s">
        <v>52</v>
      </c>
      <c r="B19" s="8">
        <v>2754332423.2200003</v>
      </c>
      <c r="C19" s="8">
        <v>275433650.10000002</v>
      </c>
      <c r="D19" s="8">
        <v>192802803.90000001</v>
      </c>
      <c r="E19" s="8">
        <v>192802803.90000001</v>
      </c>
      <c r="F19" s="8">
        <v>192802803.90000001</v>
      </c>
      <c r="G19" s="8">
        <v>3608174485.0200005</v>
      </c>
      <c r="H19"/>
    </row>
    <row r="20" spans="1:8" x14ac:dyDescent="0.25">
      <c r="A20" s="11" t="s">
        <v>53</v>
      </c>
      <c r="B20" s="8">
        <v>2208557975.0999999</v>
      </c>
      <c r="C20" s="8">
        <v>220855725.05000001</v>
      </c>
      <c r="D20" s="8">
        <v>154598482.20000002</v>
      </c>
      <c r="E20" s="8">
        <v>154598482.20000002</v>
      </c>
      <c r="F20" s="8">
        <v>154598482.20000002</v>
      </c>
      <c r="G20" s="8">
        <v>2893209146.7499995</v>
      </c>
      <c r="H20"/>
    </row>
    <row r="21" spans="1:8" x14ac:dyDescent="0.25">
      <c r="A21" s="11" t="s">
        <v>54</v>
      </c>
      <c r="B21" s="8">
        <v>3181189024.8000002</v>
      </c>
      <c r="C21" s="8">
        <v>318118902.48000002</v>
      </c>
      <c r="D21" s="8">
        <v>222682242.96000001</v>
      </c>
      <c r="E21" s="8">
        <v>222682242.96000001</v>
      </c>
      <c r="F21" s="8">
        <v>222682242.96000001</v>
      </c>
      <c r="G21" s="8">
        <v>4167354656.1600003</v>
      </c>
      <c r="H21"/>
    </row>
    <row r="22" spans="1:8" x14ac:dyDescent="0.25">
      <c r="A22" s="11" t="s">
        <v>55</v>
      </c>
      <c r="B22" s="8">
        <v>3054919008.2399998</v>
      </c>
      <c r="C22" s="8">
        <v>305491734.24000001</v>
      </c>
      <c r="D22" s="8">
        <v>213843325.51999998</v>
      </c>
      <c r="E22" s="8">
        <v>213843325.51999998</v>
      </c>
      <c r="F22" s="8">
        <v>213843325.51999998</v>
      </c>
      <c r="G22" s="8">
        <v>4001940719.0399995</v>
      </c>
      <c r="H22"/>
    </row>
    <row r="23" spans="1:8" x14ac:dyDescent="0.25">
      <c r="A23" s="11" t="s">
        <v>35</v>
      </c>
      <c r="B23" s="8">
        <v>35647556193.199997</v>
      </c>
      <c r="C23" s="8">
        <v>3564756103.1599998</v>
      </c>
      <c r="D23" s="8">
        <v>2112230142.9800003</v>
      </c>
      <c r="E23" s="8">
        <v>2112230142.9800003</v>
      </c>
      <c r="F23" s="8">
        <v>2112230142.9800003</v>
      </c>
      <c r="G23" s="8">
        <v>45549002725.299995</v>
      </c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8" spans="1:8" x14ac:dyDescent="0.25">
      <c r="A58"/>
      <c r="B58"/>
      <c r="C58"/>
      <c r="D58"/>
      <c r="E58"/>
      <c r="F58"/>
      <c r="G58"/>
      <c r="H58"/>
    </row>
    <row r="59" spans="1:8" x14ac:dyDescent="0.25">
      <c r="A59"/>
      <c r="B59"/>
      <c r="C59"/>
      <c r="D59"/>
      <c r="E59"/>
      <c r="F59"/>
      <c r="G59"/>
      <c r="H59"/>
    </row>
    <row r="60" spans="1:8" x14ac:dyDescent="0.25">
      <c r="A60"/>
      <c r="B60"/>
      <c r="C60"/>
      <c r="D60"/>
      <c r="E60"/>
      <c r="F60"/>
      <c r="G60"/>
      <c r="H60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EF2DB-BF1C-7642-BBD1-22CA67DA8927}">
  <dimension ref="A1:N60"/>
  <sheetViews>
    <sheetView workbookViewId="0">
      <selection sqref="A1:B1"/>
    </sheetView>
  </sheetViews>
  <sheetFormatPr baseColWidth="10" defaultRowHeight="19" x14ac:dyDescent="0.25"/>
  <cols>
    <col min="1" max="1" width="25.5" style="1" bestFit="1" customWidth="1"/>
    <col min="2" max="2" width="19" style="1" bestFit="1" customWidth="1"/>
    <col min="3" max="3" width="20.1640625" style="1" bestFit="1" customWidth="1"/>
    <col min="4" max="4" width="19.1640625" style="1" bestFit="1" customWidth="1"/>
    <col min="5" max="5" width="15.5" style="1" bestFit="1" customWidth="1"/>
    <col min="6" max="6" width="13.1640625" style="1" bestFit="1" customWidth="1"/>
    <col min="7" max="7" width="14.33203125" style="1" bestFit="1" customWidth="1"/>
    <col min="8" max="8" width="12.1640625" style="1" bestFit="1" customWidth="1"/>
    <col min="9" max="12" width="31.5" style="1" bestFit="1" customWidth="1"/>
    <col min="13" max="13" width="23.6640625" style="1" bestFit="1" customWidth="1"/>
    <col min="14" max="14" width="17.33203125" style="1" bestFit="1" customWidth="1"/>
    <col min="15" max="16384" width="10.83203125" style="1"/>
  </cols>
  <sheetData>
    <row r="1" spans="1:14" ht="21" x14ac:dyDescent="0.25">
      <c r="A1" s="44" t="s">
        <v>60</v>
      </c>
      <c r="B1" s="44"/>
      <c r="C1" s="17"/>
    </row>
    <row r="2" spans="1:14" x14ac:dyDescent="0.25">
      <c r="A2" s="4" t="s">
        <v>5</v>
      </c>
    </row>
    <row r="3" spans="1:14" x14ac:dyDescent="0.25">
      <c r="A3"/>
      <c r="B3"/>
      <c r="C3"/>
      <c r="D3"/>
      <c r="E3"/>
      <c r="F3"/>
      <c r="G3"/>
    </row>
    <row r="4" spans="1:14" x14ac:dyDescent="0.25">
      <c r="A4" s="12" t="s">
        <v>37</v>
      </c>
      <c r="B4" s="12" t="s">
        <v>38</v>
      </c>
      <c r="H4"/>
      <c r="I4"/>
      <c r="J4"/>
      <c r="K4"/>
      <c r="L4"/>
      <c r="M4"/>
      <c r="N4"/>
    </row>
    <row r="5" spans="1:14" ht="40" x14ac:dyDescent="0.25">
      <c r="A5" s="12" t="s">
        <v>58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35</v>
      </c>
      <c r="H5"/>
      <c r="I5"/>
      <c r="J5"/>
      <c r="K5"/>
      <c r="L5"/>
      <c r="M5"/>
      <c r="N5"/>
    </row>
    <row r="6" spans="1:14" x14ac:dyDescent="0.25">
      <c r="A6" s="11" t="s">
        <v>39</v>
      </c>
      <c r="B6" s="8">
        <v>25000000</v>
      </c>
      <c r="C6" s="8">
        <v>2500000</v>
      </c>
      <c r="D6" s="8">
        <v>875000</v>
      </c>
      <c r="E6" s="8">
        <v>875000</v>
      </c>
      <c r="F6" s="8">
        <v>875000</v>
      </c>
      <c r="G6" s="8">
        <v>30125000</v>
      </c>
      <c r="H6"/>
      <c r="I6"/>
      <c r="J6"/>
      <c r="K6"/>
      <c r="L6"/>
      <c r="M6"/>
      <c r="N6"/>
    </row>
    <row r="7" spans="1:14" x14ac:dyDescent="0.25">
      <c r="A7" s="11" t="s">
        <v>40</v>
      </c>
      <c r="B7" s="8">
        <v>23750000</v>
      </c>
      <c r="C7" s="8">
        <v>2375000</v>
      </c>
      <c r="D7" s="8">
        <v>831250</v>
      </c>
      <c r="E7" s="8">
        <v>831250</v>
      </c>
      <c r="F7" s="8">
        <v>831250</v>
      </c>
      <c r="G7" s="8">
        <v>28618750</v>
      </c>
      <c r="H7"/>
      <c r="I7"/>
      <c r="J7"/>
      <c r="K7"/>
      <c r="L7"/>
      <c r="M7"/>
      <c r="N7"/>
    </row>
    <row r="8" spans="1:14" x14ac:dyDescent="0.25">
      <c r="A8" s="11" t="s">
        <v>41</v>
      </c>
      <c r="B8" s="8">
        <v>22562500</v>
      </c>
      <c r="C8" s="8">
        <v>2256250</v>
      </c>
      <c r="D8" s="8">
        <v>789700</v>
      </c>
      <c r="E8" s="8">
        <v>789700</v>
      </c>
      <c r="F8" s="8">
        <v>789700</v>
      </c>
      <c r="G8" s="8">
        <v>27187850</v>
      </c>
      <c r="H8"/>
    </row>
    <row r="9" spans="1:14" x14ac:dyDescent="0.25">
      <c r="A9" s="11" t="s">
        <v>42</v>
      </c>
      <c r="B9" s="8">
        <v>21434400</v>
      </c>
      <c r="C9" s="8">
        <v>2143450</v>
      </c>
      <c r="D9" s="8">
        <v>750250</v>
      </c>
      <c r="E9" s="8">
        <v>750250</v>
      </c>
      <c r="F9" s="8">
        <v>750250</v>
      </c>
      <c r="G9" s="8">
        <v>25828600</v>
      </c>
      <c r="H9"/>
    </row>
    <row r="10" spans="1:14" x14ac:dyDescent="0.25">
      <c r="A10" s="11" t="s">
        <v>43</v>
      </c>
      <c r="B10" s="8">
        <v>20362655</v>
      </c>
      <c r="C10" s="8">
        <v>2036265</v>
      </c>
      <c r="D10" s="8">
        <v>712690</v>
      </c>
      <c r="E10" s="8">
        <v>712690</v>
      </c>
      <c r="F10" s="8">
        <v>712690</v>
      </c>
      <c r="G10" s="8">
        <v>24536990</v>
      </c>
      <c r="H10"/>
    </row>
    <row r="11" spans="1:14" x14ac:dyDescent="0.25">
      <c r="A11" s="11" t="s">
        <v>44</v>
      </c>
      <c r="B11" s="8">
        <v>19344522</v>
      </c>
      <c r="C11" s="8">
        <v>1934452</v>
      </c>
      <c r="D11" s="8">
        <v>677056</v>
      </c>
      <c r="E11" s="8">
        <v>677056</v>
      </c>
      <c r="F11" s="8">
        <v>677056</v>
      </c>
      <c r="G11" s="8">
        <v>23310142</v>
      </c>
      <c r="H11"/>
    </row>
    <row r="12" spans="1:14" x14ac:dyDescent="0.25">
      <c r="A12" s="11" t="s">
        <v>45</v>
      </c>
      <c r="B12" s="8">
        <v>18377296</v>
      </c>
      <c r="C12" s="8">
        <v>1837729</v>
      </c>
      <c r="D12" s="8">
        <v>643203</v>
      </c>
      <c r="E12" s="8">
        <v>643203</v>
      </c>
      <c r="F12" s="8">
        <v>643203</v>
      </c>
      <c r="G12" s="8">
        <v>22144634</v>
      </c>
      <c r="H12"/>
    </row>
    <row r="13" spans="1:14" x14ac:dyDescent="0.25">
      <c r="A13" s="11" t="s">
        <v>46</v>
      </c>
      <c r="B13" s="8">
        <v>17458431</v>
      </c>
      <c r="C13" s="8">
        <v>1745843</v>
      </c>
      <c r="D13" s="8">
        <v>1222085</v>
      </c>
      <c r="E13" s="8">
        <v>1222085</v>
      </c>
      <c r="F13" s="8">
        <v>1222085</v>
      </c>
      <c r="G13" s="8">
        <v>22870529</v>
      </c>
      <c r="H13"/>
    </row>
    <row r="14" spans="1:14" x14ac:dyDescent="0.25">
      <c r="A14" s="11" t="s">
        <v>47</v>
      </c>
      <c r="B14" s="8">
        <v>16585510</v>
      </c>
      <c r="C14" s="8">
        <v>1658551</v>
      </c>
      <c r="D14" s="8">
        <v>1160981</v>
      </c>
      <c r="E14" s="8">
        <v>1160981</v>
      </c>
      <c r="F14" s="8">
        <v>1160981</v>
      </c>
      <c r="G14" s="8">
        <v>21727004</v>
      </c>
      <c r="H14"/>
    </row>
    <row r="15" spans="1:14" x14ac:dyDescent="0.25">
      <c r="A15" s="11" t="s">
        <v>48</v>
      </c>
      <c r="B15" s="8">
        <v>15756234</v>
      </c>
      <c r="C15" s="8">
        <v>1575623</v>
      </c>
      <c r="D15" s="8">
        <v>1102932</v>
      </c>
      <c r="E15" s="8">
        <v>1102932</v>
      </c>
      <c r="F15" s="8">
        <v>1102932</v>
      </c>
      <c r="G15" s="8">
        <v>20640653</v>
      </c>
      <c r="H15"/>
    </row>
    <row r="16" spans="1:14" x14ac:dyDescent="0.25">
      <c r="A16" s="11" t="s">
        <v>49</v>
      </c>
      <c r="B16" s="8">
        <v>14968423</v>
      </c>
      <c r="C16" s="8">
        <v>1496842</v>
      </c>
      <c r="D16" s="8">
        <v>1047785</v>
      </c>
      <c r="E16" s="8">
        <v>1047785</v>
      </c>
      <c r="F16" s="8">
        <v>1047785</v>
      </c>
      <c r="G16" s="8">
        <v>19608620</v>
      </c>
      <c r="H16"/>
    </row>
    <row r="17" spans="1:8" x14ac:dyDescent="0.25">
      <c r="A17" s="11" t="s">
        <v>50</v>
      </c>
      <c r="B17" s="8">
        <v>14220001</v>
      </c>
      <c r="C17" s="8">
        <v>1422000</v>
      </c>
      <c r="D17" s="8">
        <v>995396</v>
      </c>
      <c r="E17" s="8">
        <v>995396</v>
      </c>
      <c r="F17" s="8">
        <v>995396</v>
      </c>
      <c r="G17" s="8">
        <v>18628189</v>
      </c>
      <c r="H17"/>
    </row>
    <row r="18" spans="1:8" x14ac:dyDescent="0.25">
      <c r="A18" s="11" t="s">
        <v>51</v>
      </c>
      <c r="B18" s="8">
        <v>13509002</v>
      </c>
      <c r="C18" s="8">
        <v>1350900</v>
      </c>
      <c r="D18" s="8">
        <v>945626</v>
      </c>
      <c r="E18" s="8">
        <v>945626</v>
      </c>
      <c r="F18" s="8">
        <v>945626</v>
      </c>
      <c r="G18" s="8">
        <v>17696780</v>
      </c>
      <c r="H18"/>
    </row>
    <row r="19" spans="1:8" x14ac:dyDescent="0.25">
      <c r="A19" s="11" t="s">
        <v>52</v>
      </c>
      <c r="B19" s="8">
        <v>12833531</v>
      </c>
      <c r="C19" s="8">
        <v>1283355</v>
      </c>
      <c r="D19" s="8">
        <v>898345</v>
      </c>
      <c r="E19" s="8">
        <v>898345</v>
      </c>
      <c r="F19" s="8">
        <v>898345</v>
      </c>
      <c r="G19" s="8">
        <v>16811921</v>
      </c>
      <c r="H19"/>
    </row>
    <row r="20" spans="1:8" x14ac:dyDescent="0.25">
      <c r="A20" s="11" t="s">
        <v>53</v>
      </c>
      <c r="B20" s="8">
        <v>12191874</v>
      </c>
      <c r="C20" s="8">
        <v>1219187</v>
      </c>
      <c r="D20" s="8">
        <v>853428</v>
      </c>
      <c r="E20" s="8">
        <v>853428</v>
      </c>
      <c r="F20" s="8">
        <v>853428</v>
      </c>
      <c r="G20" s="8">
        <v>15971345</v>
      </c>
      <c r="H20"/>
    </row>
    <row r="21" spans="1:8" x14ac:dyDescent="0.25">
      <c r="A21" s="11" t="s">
        <v>54</v>
      </c>
      <c r="B21" s="8">
        <v>11582280</v>
      </c>
      <c r="C21" s="8">
        <v>1158228</v>
      </c>
      <c r="D21" s="8">
        <v>810756</v>
      </c>
      <c r="E21" s="8">
        <v>810756</v>
      </c>
      <c r="F21" s="8">
        <v>810756</v>
      </c>
      <c r="G21" s="8">
        <v>15172776</v>
      </c>
      <c r="H21"/>
    </row>
    <row r="22" spans="1:8" x14ac:dyDescent="0.25">
      <c r="A22" s="11" t="s">
        <v>55</v>
      </c>
      <c r="B22" s="8">
        <v>11003166</v>
      </c>
      <c r="C22" s="8">
        <v>1100316</v>
      </c>
      <c r="D22" s="8">
        <v>770218</v>
      </c>
      <c r="E22" s="8">
        <v>770218</v>
      </c>
      <c r="F22" s="8">
        <v>770218</v>
      </c>
      <c r="G22" s="8">
        <v>14414136</v>
      </c>
      <c r="H22"/>
    </row>
    <row r="23" spans="1:8" x14ac:dyDescent="0.25">
      <c r="A23" s="11" t="s">
        <v>35</v>
      </c>
      <c r="B23" s="8">
        <v>290939825</v>
      </c>
      <c r="C23" s="8">
        <v>29093991</v>
      </c>
      <c r="D23" s="8">
        <v>15086701</v>
      </c>
      <c r="E23" s="8">
        <v>15086701</v>
      </c>
      <c r="F23" s="8">
        <v>15086701</v>
      </c>
      <c r="G23" s="8">
        <v>365293919</v>
      </c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8" spans="1:8" x14ac:dyDescent="0.25">
      <c r="A58"/>
      <c r="B58"/>
      <c r="C58"/>
      <c r="D58"/>
      <c r="E58"/>
      <c r="F58"/>
      <c r="G58"/>
      <c r="H58"/>
    </row>
    <row r="59" spans="1:8" x14ac:dyDescent="0.25">
      <c r="A59"/>
      <c r="B59"/>
      <c r="C59"/>
      <c r="D59"/>
      <c r="E59"/>
      <c r="F59"/>
      <c r="G59"/>
      <c r="H59"/>
    </row>
    <row r="60" spans="1:8" x14ac:dyDescent="0.25">
      <c r="A60"/>
      <c r="B60"/>
      <c r="C60"/>
      <c r="D60"/>
      <c r="E60"/>
      <c r="F60"/>
      <c r="G60"/>
      <c r="H60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C77F-4256-D14A-B8C0-91F91AD586D4}">
  <dimension ref="A1:N47"/>
  <sheetViews>
    <sheetView workbookViewId="0">
      <selection sqref="A1:B1"/>
    </sheetView>
  </sheetViews>
  <sheetFormatPr baseColWidth="10" defaultRowHeight="16" x14ac:dyDescent="0.2"/>
  <cols>
    <col min="1" max="1" width="18.1640625" style="19" bestFit="1" customWidth="1"/>
    <col min="2" max="2" width="15.6640625" style="19" bestFit="1" customWidth="1"/>
    <col min="3" max="3" width="15" style="19" bestFit="1" customWidth="1"/>
    <col min="4" max="4" width="16.83203125" style="19" bestFit="1" customWidth="1"/>
    <col min="5" max="5" width="14" style="19" bestFit="1" customWidth="1"/>
    <col min="6" max="6" width="16.5" style="19" bestFit="1" customWidth="1"/>
    <col min="7" max="7" width="14" style="19" bestFit="1" customWidth="1"/>
    <col min="8" max="8" width="12.83203125" style="19" bestFit="1" customWidth="1"/>
    <col min="9" max="9" width="14" style="19" bestFit="1" customWidth="1"/>
    <col min="10" max="10" width="11.5" style="19" bestFit="1" customWidth="1"/>
    <col min="11" max="11" width="14" style="19" bestFit="1" customWidth="1"/>
    <col min="12" max="12" width="12.5" style="19" bestFit="1" customWidth="1"/>
    <col min="13" max="13" width="15" style="19" bestFit="1" customWidth="1"/>
    <col min="14" max="14" width="17.33203125" style="19" bestFit="1" customWidth="1"/>
    <col min="15" max="16384" width="10.83203125" style="19"/>
  </cols>
  <sheetData>
    <row r="1" spans="1:13" ht="21" x14ac:dyDescent="0.25">
      <c r="A1" s="44" t="s">
        <v>65</v>
      </c>
      <c r="B1" s="44"/>
      <c r="C1" s="18"/>
    </row>
    <row r="2" spans="1:13" ht="19" x14ac:dyDescent="0.25">
      <c r="A2" s="4" t="s">
        <v>5</v>
      </c>
    </row>
    <row r="4" spans="1:13" x14ac:dyDescent="0.2">
      <c r="A4" s="20"/>
      <c r="B4" s="21" t="s">
        <v>38</v>
      </c>
      <c r="C4" s="21"/>
      <c r="D4" s="22"/>
      <c r="E4" s="22"/>
      <c r="F4" s="21"/>
      <c r="G4" s="21"/>
      <c r="H4" s="22"/>
      <c r="I4" s="22"/>
      <c r="J4" s="21"/>
      <c r="K4" s="21"/>
      <c r="L4" s="20"/>
      <c r="M4" s="20"/>
    </row>
    <row r="5" spans="1:13" ht="34" x14ac:dyDescent="0.2">
      <c r="A5" s="20"/>
      <c r="B5" s="23" t="s">
        <v>7</v>
      </c>
      <c r="C5" s="23"/>
      <c r="D5" s="24" t="s">
        <v>8</v>
      </c>
      <c r="E5" s="24"/>
      <c r="F5" s="23" t="s">
        <v>9</v>
      </c>
      <c r="G5" s="23"/>
      <c r="H5" s="24" t="s">
        <v>10</v>
      </c>
      <c r="I5" s="24"/>
      <c r="J5" s="23" t="s">
        <v>11</v>
      </c>
      <c r="K5" s="23"/>
      <c r="L5" s="25" t="s">
        <v>61</v>
      </c>
      <c r="M5" s="25" t="s">
        <v>63</v>
      </c>
    </row>
    <row r="6" spans="1:13" x14ac:dyDescent="0.2">
      <c r="A6" s="20" t="s">
        <v>58</v>
      </c>
      <c r="B6" s="26" t="s">
        <v>62</v>
      </c>
      <c r="C6" s="26" t="s">
        <v>64</v>
      </c>
      <c r="D6" s="27" t="s">
        <v>62</v>
      </c>
      <c r="E6" s="27" t="s">
        <v>64</v>
      </c>
      <c r="F6" s="26" t="s">
        <v>62</v>
      </c>
      <c r="G6" s="26" t="s">
        <v>64</v>
      </c>
      <c r="H6" s="27" t="s">
        <v>62</v>
      </c>
      <c r="I6" s="27" t="s">
        <v>64</v>
      </c>
      <c r="J6" s="26" t="s">
        <v>62</v>
      </c>
      <c r="K6" s="26" t="s">
        <v>64</v>
      </c>
      <c r="L6" s="28"/>
      <c r="M6" s="28"/>
    </row>
    <row r="7" spans="1:13" x14ac:dyDescent="0.2">
      <c r="A7" s="29" t="s">
        <v>39</v>
      </c>
      <c r="B7" s="30">
        <v>25000000</v>
      </c>
      <c r="C7" s="30">
        <v>1521500000</v>
      </c>
      <c r="D7" s="31">
        <v>2500000</v>
      </c>
      <c r="E7" s="31">
        <v>152150000</v>
      </c>
      <c r="F7" s="30">
        <v>875000</v>
      </c>
      <c r="G7" s="30">
        <v>53252500</v>
      </c>
      <c r="H7" s="31">
        <v>875000</v>
      </c>
      <c r="I7" s="31">
        <v>53252500</v>
      </c>
      <c r="J7" s="30">
        <v>875000</v>
      </c>
      <c r="K7" s="30">
        <v>53252500</v>
      </c>
      <c r="L7" s="32">
        <v>30125000</v>
      </c>
      <c r="M7" s="32">
        <v>1833407500</v>
      </c>
    </row>
    <row r="8" spans="1:13" x14ac:dyDescent="0.2">
      <c r="A8" s="29" t="s">
        <v>40</v>
      </c>
      <c r="B8" s="30">
        <v>23750000</v>
      </c>
      <c r="C8" s="30">
        <v>1764150000</v>
      </c>
      <c r="D8" s="31">
        <v>2375000</v>
      </c>
      <c r="E8" s="31">
        <v>176415000</v>
      </c>
      <c r="F8" s="30">
        <v>831250</v>
      </c>
      <c r="G8" s="30">
        <v>61745250</v>
      </c>
      <c r="H8" s="31">
        <v>831250</v>
      </c>
      <c r="I8" s="31">
        <v>61745250</v>
      </c>
      <c r="J8" s="30">
        <v>831250</v>
      </c>
      <c r="K8" s="30">
        <v>61745250</v>
      </c>
      <c r="L8" s="32">
        <v>28618750</v>
      </c>
      <c r="M8" s="32">
        <v>2125800750</v>
      </c>
    </row>
    <row r="9" spans="1:13" x14ac:dyDescent="0.2">
      <c r="A9" s="29" t="s">
        <v>41</v>
      </c>
      <c r="B9" s="30">
        <v>22562500</v>
      </c>
      <c r="C9" s="30">
        <v>1804548750</v>
      </c>
      <c r="D9" s="31">
        <v>2256250</v>
      </c>
      <c r="E9" s="31">
        <v>180454875</v>
      </c>
      <c r="F9" s="30">
        <v>789700</v>
      </c>
      <c r="G9" s="30">
        <v>63160206</v>
      </c>
      <c r="H9" s="31">
        <v>789700</v>
      </c>
      <c r="I9" s="31">
        <v>63160206</v>
      </c>
      <c r="J9" s="30">
        <v>789700</v>
      </c>
      <c r="K9" s="30">
        <v>63160206</v>
      </c>
      <c r="L9" s="32">
        <v>27187850</v>
      </c>
      <c r="M9" s="32">
        <v>2174484243</v>
      </c>
    </row>
    <row r="10" spans="1:13" x14ac:dyDescent="0.2">
      <c r="A10" s="29" t="s">
        <v>42</v>
      </c>
      <c r="B10" s="30">
        <v>21434400</v>
      </c>
      <c r="C10" s="30">
        <v>1253483712</v>
      </c>
      <c r="D10" s="31">
        <v>2143450</v>
      </c>
      <c r="E10" s="31">
        <v>125348956</v>
      </c>
      <c r="F10" s="30">
        <v>750250</v>
      </c>
      <c r="G10" s="30">
        <v>43874620</v>
      </c>
      <c r="H10" s="31">
        <v>750250</v>
      </c>
      <c r="I10" s="31">
        <v>43874620</v>
      </c>
      <c r="J10" s="30">
        <v>750250</v>
      </c>
      <c r="K10" s="30">
        <v>43874620</v>
      </c>
      <c r="L10" s="32">
        <v>25828600</v>
      </c>
      <c r="M10" s="32">
        <v>1510456528</v>
      </c>
    </row>
    <row r="11" spans="1:13" x14ac:dyDescent="0.2">
      <c r="A11" s="29" t="s">
        <v>43</v>
      </c>
      <c r="B11" s="30">
        <v>20362655</v>
      </c>
      <c r="C11" s="30">
        <v>1604780840.55</v>
      </c>
      <c r="D11" s="31">
        <v>2036265</v>
      </c>
      <c r="E11" s="31">
        <v>160478044.65000001</v>
      </c>
      <c r="F11" s="30">
        <v>712690</v>
      </c>
      <c r="G11" s="30">
        <v>56167098.899999999</v>
      </c>
      <c r="H11" s="31">
        <v>712690</v>
      </c>
      <c r="I11" s="31">
        <v>56167098.899999999</v>
      </c>
      <c r="J11" s="30">
        <v>712690</v>
      </c>
      <c r="K11" s="30">
        <v>56167098.899999999</v>
      </c>
      <c r="L11" s="32">
        <v>24536990</v>
      </c>
      <c r="M11" s="32">
        <v>1933760181.9000003</v>
      </c>
    </row>
    <row r="12" spans="1:13" x14ac:dyDescent="0.2">
      <c r="A12" s="29" t="s">
        <v>44</v>
      </c>
      <c r="B12" s="30">
        <v>19344522</v>
      </c>
      <c r="C12" s="30">
        <v>1480242823.4399998</v>
      </c>
      <c r="D12" s="31">
        <v>1934452</v>
      </c>
      <c r="E12" s="31">
        <v>148024267.03999999</v>
      </c>
      <c r="F12" s="30">
        <v>677056</v>
      </c>
      <c r="G12" s="30">
        <v>51808325.119999997</v>
      </c>
      <c r="H12" s="31">
        <v>677056</v>
      </c>
      <c r="I12" s="31">
        <v>51808325.119999997</v>
      </c>
      <c r="J12" s="30">
        <v>677056</v>
      </c>
      <c r="K12" s="30">
        <v>51808325.119999997</v>
      </c>
      <c r="L12" s="32">
        <v>23310142</v>
      </c>
      <c r="M12" s="32">
        <v>1783692065.8399994</v>
      </c>
    </row>
    <row r="13" spans="1:13" x14ac:dyDescent="0.2">
      <c r="A13" s="29" t="s">
        <v>45</v>
      </c>
      <c r="B13" s="30">
        <v>18377296</v>
      </c>
      <c r="C13" s="30">
        <v>1516862011.8400002</v>
      </c>
      <c r="D13" s="31">
        <v>1837729</v>
      </c>
      <c r="E13" s="31">
        <v>151686151.66000003</v>
      </c>
      <c r="F13" s="30">
        <v>643203</v>
      </c>
      <c r="G13" s="30">
        <v>53089975.620000005</v>
      </c>
      <c r="H13" s="31">
        <v>643203</v>
      </c>
      <c r="I13" s="31">
        <v>53089975.620000005</v>
      </c>
      <c r="J13" s="30">
        <v>643203</v>
      </c>
      <c r="K13" s="30">
        <v>53089975.620000005</v>
      </c>
      <c r="L13" s="32">
        <v>22144634</v>
      </c>
      <c r="M13" s="32">
        <v>1827818090.3600001</v>
      </c>
    </row>
    <row r="14" spans="1:13" x14ac:dyDescent="0.2">
      <c r="A14" s="29" t="s">
        <v>46</v>
      </c>
      <c r="B14" s="30">
        <v>17458431</v>
      </c>
      <c r="C14" s="30">
        <v>2007894149.3100002</v>
      </c>
      <c r="D14" s="31">
        <v>1745843</v>
      </c>
      <c r="E14" s="31">
        <v>200789403.43000001</v>
      </c>
      <c r="F14" s="30">
        <v>1222085</v>
      </c>
      <c r="G14" s="30">
        <v>140551995.84999999</v>
      </c>
      <c r="H14" s="31">
        <v>1222085</v>
      </c>
      <c r="I14" s="31">
        <v>140551995.84999999</v>
      </c>
      <c r="J14" s="30">
        <v>1222085</v>
      </c>
      <c r="K14" s="30">
        <v>140551995.84999999</v>
      </c>
      <c r="L14" s="32">
        <v>22870529</v>
      </c>
      <c r="M14" s="32">
        <v>2630339540.29</v>
      </c>
    </row>
    <row r="15" spans="1:13" x14ac:dyDescent="0.2">
      <c r="A15" s="29" t="s">
        <v>47</v>
      </c>
      <c r="B15" s="30">
        <v>16585510</v>
      </c>
      <c r="C15" s="30">
        <v>2139199079.7999997</v>
      </c>
      <c r="D15" s="31">
        <v>1658551</v>
      </c>
      <c r="E15" s="31">
        <v>213919907.97999999</v>
      </c>
      <c r="F15" s="30">
        <v>1160981</v>
      </c>
      <c r="G15" s="30">
        <v>149743329.38</v>
      </c>
      <c r="H15" s="31">
        <v>1160981</v>
      </c>
      <c r="I15" s="31">
        <v>149743329.38</v>
      </c>
      <c r="J15" s="30">
        <v>1160981</v>
      </c>
      <c r="K15" s="30">
        <v>149743329.38</v>
      </c>
      <c r="L15" s="32">
        <v>21727004</v>
      </c>
      <c r="M15" s="32">
        <v>2802348975.9200001</v>
      </c>
    </row>
    <row r="16" spans="1:13" x14ac:dyDescent="0.2">
      <c r="A16" s="29" t="s">
        <v>48</v>
      </c>
      <c r="B16" s="30">
        <v>15756234</v>
      </c>
      <c r="C16" s="30">
        <v>2156870872.2599998</v>
      </c>
      <c r="D16" s="31">
        <v>1575623</v>
      </c>
      <c r="E16" s="31">
        <v>215687032.46999997</v>
      </c>
      <c r="F16" s="30">
        <v>1102932</v>
      </c>
      <c r="G16" s="30">
        <v>150980361.47999999</v>
      </c>
      <c r="H16" s="31">
        <v>1102932</v>
      </c>
      <c r="I16" s="31">
        <v>150980361.47999999</v>
      </c>
      <c r="J16" s="30">
        <v>1102932</v>
      </c>
      <c r="K16" s="30">
        <v>150980361.47999999</v>
      </c>
      <c r="L16" s="32">
        <v>20640653</v>
      </c>
      <c r="M16" s="32">
        <v>2825498989.1699996</v>
      </c>
    </row>
    <row r="17" spans="1:14" x14ac:dyDescent="0.2">
      <c r="A17" s="29" t="s">
        <v>49</v>
      </c>
      <c r="B17" s="30">
        <v>14968423</v>
      </c>
      <c r="C17" s="30">
        <v>2184341968.3899999</v>
      </c>
      <c r="D17" s="31">
        <v>1496842</v>
      </c>
      <c r="E17" s="31">
        <v>218434153.06</v>
      </c>
      <c r="F17" s="30">
        <v>1047785</v>
      </c>
      <c r="G17" s="30">
        <v>152903265.05000001</v>
      </c>
      <c r="H17" s="31">
        <v>1047785</v>
      </c>
      <c r="I17" s="31">
        <v>152903265.05000001</v>
      </c>
      <c r="J17" s="30">
        <v>1047785</v>
      </c>
      <c r="K17" s="30">
        <v>152903265.05000001</v>
      </c>
      <c r="L17" s="32">
        <v>19608620</v>
      </c>
      <c r="M17" s="32">
        <v>2861485916.6000004</v>
      </c>
    </row>
    <row r="18" spans="1:14" x14ac:dyDescent="0.2">
      <c r="A18" s="29" t="s">
        <v>50</v>
      </c>
      <c r="B18" s="30">
        <v>14220001</v>
      </c>
      <c r="C18" s="30">
        <v>2420955170.25</v>
      </c>
      <c r="D18" s="31">
        <v>1422000</v>
      </c>
      <c r="E18" s="31">
        <v>242095500</v>
      </c>
      <c r="F18" s="30">
        <v>995396</v>
      </c>
      <c r="G18" s="30">
        <v>169466169</v>
      </c>
      <c r="H18" s="31">
        <v>995396</v>
      </c>
      <c r="I18" s="31">
        <v>169466169</v>
      </c>
      <c r="J18" s="30">
        <v>995396</v>
      </c>
      <c r="K18" s="30">
        <v>169466169</v>
      </c>
      <c r="L18" s="32">
        <v>18628189</v>
      </c>
      <c r="M18" s="32">
        <v>3171449177.25</v>
      </c>
    </row>
    <row r="19" spans="1:14" x14ac:dyDescent="0.2">
      <c r="A19" s="29" t="s">
        <v>51</v>
      </c>
      <c r="B19" s="30">
        <v>13509002</v>
      </c>
      <c r="C19" s="30">
        <v>2593728384</v>
      </c>
      <c r="D19" s="31">
        <v>1350900</v>
      </c>
      <c r="E19" s="31">
        <v>259372800</v>
      </c>
      <c r="F19" s="30">
        <v>945626</v>
      </c>
      <c r="G19" s="30">
        <v>181560192</v>
      </c>
      <c r="H19" s="31">
        <v>945626</v>
      </c>
      <c r="I19" s="31">
        <v>181560192</v>
      </c>
      <c r="J19" s="30">
        <v>945626</v>
      </c>
      <c r="K19" s="30">
        <v>181560192</v>
      </c>
      <c r="L19" s="32">
        <v>17696780</v>
      </c>
      <c r="M19" s="32">
        <v>3397781760</v>
      </c>
    </row>
    <row r="20" spans="1:14" x14ac:dyDescent="0.2">
      <c r="A20" s="29" t="s">
        <v>52</v>
      </c>
      <c r="B20" s="30">
        <v>12833531</v>
      </c>
      <c r="C20" s="30">
        <v>2754332423.2200003</v>
      </c>
      <c r="D20" s="31">
        <v>1283355</v>
      </c>
      <c r="E20" s="31">
        <v>275433650.10000002</v>
      </c>
      <c r="F20" s="30">
        <v>898345</v>
      </c>
      <c r="G20" s="30">
        <v>192802803.90000001</v>
      </c>
      <c r="H20" s="31">
        <v>898345</v>
      </c>
      <c r="I20" s="31">
        <v>192802803.90000001</v>
      </c>
      <c r="J20" s="30">
        <v>898345</v>
      </c>
      <c r="K20" s="30">
        <v>192802803.90000001</v>
      </c>
      <c r="L20" s="32">
        <v>16811921</v>
      </c>
      <c r="M20" s="32">
        <v>3608174485.0200005</v>
      </c>
    </row>
    <row r="21" spans="1:14" x14ac:dyDescent="0.2">
      <c r="A21" s="29" t="s">
        <v>53</v>
      </c>
      <c r="B21" s="30">
        <v>12191874</v>
      </c>
      <c r="C21" s="30">
        <v>2208557975.0999999</v>
      </c>
      <c r="D21" s="31">
        <v>1219187</v>
      </c>
      <c r="E21" s="31">
        <v>220855725.05000001</v>
      </c>
      <c r="F21" s="30">
        <v>853428</v>
      </c>
      <c r="G21" s="30">
        <v>154598482.20000002</v>
      </c>
      <c r="H21" s="31">
        <v>853428</v>
      </c>
      <c r="I21" s="31">
        <v>154598482.20000002</v>
      </c>
      <c r="J21" s="30">
        <v>853428</v>
      </c>
      <c r="K21" s="30">
        <v>154598482.20000002</v>
      </c>
      <c r="L21" s="32">
        <v>15971345</v>
      </c>
      <c r="M21" s="32">
        <v>2893209146.7499995</v>
      </c>
    </row>
    <row r="22" spans="1:14" x14ac:dyDescent="0.2">
      <c r="A22" s="29" t="s">
        <v>54</v>
      </c>
      <c r="B22" s="30">
        <v>11582280</v>
      </c>
      <c r="C22" s="30">
        <v>3181189024.8000002</v>
      </c>
      <c r="D22" s="31">
        <v>1158228</v>
      </c>
      <c r="E22" s="31">
        <v>318118902.48000002</v>
      </c>
      <c r="F22" s="30">
        <v>810756</v>
      </c>
      <c r="G22" s="30">
        <v>222682242.96000001</v>
      </c>
      <c r="H22" s="31">
        <v>810756</v>
      </c>
      <c r="I22" s="31">
        <v>222682242.96000001</v>
      </c>
      <c r="J22" s="30">
        <v>810756</v>
      </c>
      <c r="K22" s="30">
        <v>222682242.96000001</v>
      </c>
      <c r="L22" s="32">
        <v>15172776</v>
      </c>
      <c r="M22" s="32">
        <v>4167354656.1600003</v>
      </c>
    </row>
    <row r="23" spans="1:14" x14ac:dyDescent="0.2">
      <c r="A23" s="29" t="s">
        <v>55</v>
      </c>
      <c r="B23" s="30">
        <v>11003166</v>
      </c>
      <c r="C23" s="30">
        <v>3054919008.2399998</v>
      </c>
      <c r="D23" s="31">
        <v>1100316</v>
      </c>
      <c r="E23" s="31">
        <v>305491734.24000001</v>
      </c>
      <c r="F23" s="30">
        <v>770218</v>
      </c>
      <c r="G23" s="30">
        <v>213843325.51999998</v>
      </c>
      <c r="H23" s="31">
        <v>770218</v>
      </c>
      <c r="I23" s="31">
        <v>213843325.51999998</v>
      </c>
      <c r="J23" s="30">
        <v>770218</v>
      </c>
      <c r="K23" s="30">
        <v>213843325.51999998</v>
      </c>
      <c r="L23" s="32">
        <v>14414136</v>
      </c>
      <c r="M23" s="32">
        <v>4001940719.0399995</v>
      </c>
    </row>
    <row r="24" spans="1:14" x14ac:dyDescent="0.2">
      <c r="A24" s="29" t="s">
        <v>35</v>
      </c>
      <c r="B24" s="30">
        <v>290939825</v>
      </c>
      <c r="C24" s="30">
        <v>35647556193.199997</v>
      </c>
      <c r="D24" s="31">
        <v>29093991</v>
      </c>
      <c r="E24" s="31">
        <v>3564756103.1599998</v>
      </c>
      <c r="F24" s="30">
        <v>15086701</v>
      </c>
      <c r="G24" s="30">
        <v>2112230142.9800003</v>
      </c>
      <c r="H24" s="31">
        <v>15086701</v>
      </c>
      <c r="I24" s="31">
        <v>2112230142.9800003</v>
      </c>
      <c r="J24" s="30">
        <v>15086701</v>
      </c>
      <c r="K24" s="30">
        <v>2112230142.9800003</v>
      </c>
      <c r="L24" s="32">
        <v>365293919</v>
      </c>
      <c r="M24" s="32">
        <v>45549002725.299995</v>
      </c>
    </row>
    <row r="26" spans="1:14" x14ac:dyDescent="0.2">
      <c r="A26" s="41" t="s">
        <v>67</v>
      </c>
    </row>
    <row r="27" spans="1:14" x14ac:dyDescent="0.2">
      <c r="A27" s="20"/>
      <c r="B27" s="46" t="s">
        <v>7</v>
      </c>
      <c r="C27" s="46"/>
      <c r="D27" s="47" t="s">
        <v>8</v>
      </c>
      <c r="E27" s="47"/>
      <c r="F27" s="46" t="s">
        <v>9</v>
      </c>
      <c r="G27" s="46"/>
      <c r="H27" s="47" t="s">
        <v>10</v>
      </c>
      <c r="I27" s="47"/>
      <c r="J27" s="46" t="s">
        <v>11</v>
      </c>
      <c r="K27" s="46"/>
      <c r="L27" s="45" t="s">
        <v>66</v>
      </c>
      <c r="M27" s="45"/>
    </row>
    <row r="28" spans="1:14" ht="17" x14ac:dyDescent="0.2">
      <c r="A28" s="33" t="s">
        <v>58</v>
      </c>
      <c r="B28" s="34" t="s">
        <v>62</v>
      </c>
      <c r="C28" s="34" t="s">
        <v>64</v>
      </c>
      <c r="D28" s="35" t="s">
        <v>62</v>
      </c>
      <c r="E28" s="35" t="s">
        <v>64</v>
      </c>
      <c r="F28" s="34" t="s">
        <v>62</v>
      </c>
      <c r="G28" s="34" t="s">
        <v>64</v>
      </c>
      <c r="H28" s="35" t="s">
        <v>62</v>
      </c>
      <c r="I28" s="35" t="s">
        <v>64</v>
      </c>
      <c r="J28" s="34" t="s">
        <v>62</v>
      </c>
      <c r="K28" s="34" t="s">
        <v>64</v>
      </c>
      <c r="L28" s="36" t="s">
        <v>62</v>
      </c>
      <c r="M28" s="36" t="s">
        <v>64</v>
      </c>
    </row>
    <row r="29" spans="1:14" x14ac:dyDescent="0.2">
      <c r="A29" s="41" t="s">
        <v>39</v>
      </c>
      <c r="B29" s="30">
        <v>25000000</v>
      </c>
      <c r="C29" s="30">
        <v>1521500000</v>
      </c>
      <c r="D29" s="31">
        <v>2500000</v>
      </c>
      <c r="E29" s="31">
        <v>152150000</v>
      </c>
      <c r="F29" s="30">
        <v>875000</v>
      </c>
      <c r="G29" s="30">
        <v>53252500</v>
      </c>
      <c r="H29" s="31">
        <v>875000</v>
      </c>
      <c r="I29" s="31">
        <v>53252500</v>
      </c>
      <c r="J29" s="30">
        <v>875000</v>
      </c>
      <c r="K29" s="30">
        <v>53252500</v>
      </c>
      <c r="L29" s="42">
        <v>30125000</v>
      </c>
      <c r="M29" s="42">
        <v>1833407500</v>
      </c>
    </row>
    <row r="30" spans="1:14" x14ac:dyDescent="0.2">
      <c r="A30" s="41" t="s">
        <v>40</v>
      </c>
      <c r="B30" s="30">
        <v>23750000</v>
      </c>
      <c r="C30" s="30">
        <v>1764150000</v>
      </c>
      <c r="D30" s="31">
        <v>2375000</v>
      </c>
      <c r="E30" s="31">
        <v>176415000</v>
      </c>
      <c r="F30" s="30">
        <v>831250</v>
      </c>
      <c r="G30" s="30">
        <v>61745250</v>
      </c>
      <c r="H30" s="31">
        <v>831250</v>
      </c>
      <c r="I30" s="31">
        <v>61745250</v>
      </c>
      <c r="J30" s="30">
        <v>831250</v>
      </c>
      <c r="K30" s="30">
        <v>61745250</v>
      </c>
      <c r="L30" s="42">
        <v>28618750</v>
      </c>
      <c r="M30" s="42">
        <v>2125800750</v>
      </c>
      <c r="N30" s="43"/>
    </row>
    <row r="31" spans="1:14" x14ac:dyDescent="0.2">
      <c r="A31" s="41" t="s">
        <v>41</v>
      </c>
      <c r="B31" s="30">
        <v>22562500</v>
      </c>
      <c r="C31" s="30">
        <v>1804548750</v>
      </c>
      <c r="D31" s="31">
        <v>2256250</v>
      </c>
      <c r="E31" s="31">
        <v>180454875</v>
      </c>
      <c r="F31" s="30">
        <v>789700</v>
      </c>
      <c r="G31" s="30">
        <v>63160206</v>
      </c>
      <c r="H31" s="31">
        <v>789700</v>
      </c>
      <c r="I31" s="31">
        <v>63160206</v>
      </c>
      <c r="J31" s="30">
        <v>789700</v>
      </c>
      <c r="K31" s="30">
        <v>63160206</v>
      </c>
      <c r="L31" s="42">
        <v>27187850</v>
      </c>
      <c r="M31" s="42">
        <v>2174484243</v>
      </c>
      <c r="N31" s="43"/>
    </row>
    <row r="32" spans="1:14" x14ac:dyDescent="0.2">
      <c r="A32" s="41" t="s">
        <v>42</v>
      </c>
      <c r="B32" s="30">
        <v>21434400</v>
      </c>
      <c r="C32" s="30">
        <v>1253483712</v>
      </c>
      <c r="D32" s="31">
        <v>2143450</v>
      </c>
      <c r="E32" s="31">
        <v>125348956</v>
      </c>
      <c r="F32" s="30">
        <v>750250</v>
      </c>
      <c r="G32" s="30">
        <v>43874620</v>
      </c>
      <c r="H32" s="31">
        <v>750250</v>
      </c>
      <c r="I32" s="31">
        <v>43874620</v>
      </c>
      <c r="J32" s="30">
        <v>750250</v>
      </c>
      <c r="K32" s="30">
        <v>43874620</v>
      </c>
      <c r="L32" s="42">
        <v>25828600</v>
      </c>
      <c r="M32" s="42">
        <v>1510456528</v>
      </c>
      <c r="N32" s="43"/>
    </row>
    <row r="33" spans="1:14" x14ac:dyDescent="0.2">
      <c r="A33" s="41" t="s">
        <v>43</v>
      </c>
      <c r="B33" s="30">
        <v>20362655</v>
      </c>
      <c r="C33" s="30">
        <v>1604780840.55</v>
      </c>
      <c r="D33" s="31">
        <v>2036265</v>
      </c>
      <c r="E33" s="31">
        <v>160478044.65000001</v>
      </c>
      <c r="F33" s="30">
        <v>712690</v>
      </c>
      <c r="G33" s="30">
        <v>56167098.899999999</v>
      </c>
      <c r="H33" s="31">
        <v>712690</v>
      </c>
      <c r="I33" s="31">
        <v>56167098.899999999</v>
      </c>
      <c r="J33" s="30">
        <v>712690</v>
      </c>
      <c r="K33" s="30">
        <v>56167098.899999999</v>
      </c>
      <c r="L33" s="42">
        <v>24536990</v>
      </c>
      <c r="M33" s="42">
        <v>1933760181.9000003</v>
      </c>
      <c r="N33" s="43"/>
    </row>
    <row r="34" spans="1:14" x14ac:dyDescent="0.2">
      <c r="A34" s="41" t="s">
        <v>44</v>
      </c>
      <c r="B34" s="30">
        <v>19344522</v>
      </c>
      <c r="C34" s="30">
        <v>1480242823.4399998</v>
      </c>
      <c r="D34" s="31">
        <v>1934452</v>
      </c>
      <c r="E34" s="31">
        <v>148024267.03999999</v>
      </c>
      <c r="F34" s="30">
        <v>677056</v>
      </c>
      <c r="G34" s="30">
        <v>51808325.119999997</v>
      </c>
      <c r="H34" s="31">
        <v>677056</v>
      </c>
      <c r="I34" s="31">
        <v>51808325.119999997</v>
      </c>
      <c r="J34" s="30">
        <v>677056</v>
      </c>
      <c r="K34" s="30">
        <v>51808325.119999997</v>
      </c>
      <c r="L34" s="42">
        <v>23310142</v>
      </c>
      <c r="M34" s="42">
        <v>1783692065.8399994</v>
      </c>
      <c r="N34" s="43"/>
    </row>
    <row r="35" spans="1:14" x14ac:dyDescent="0.2">
      <c r="A35" s="41" t="s">
        <v>45</v>
      </c>
      <c r="B35" s="30">
        <v>18377296</v>
      </c>
      <c r="C35" s="30">
        <v>1516862011.8400002</v>
      </c>
      <c r="D35" s="31">
        <v>1837729</v>
      </c>
      <c r="E35" s="31">
        <v>151686151.66000003</v>
      </c>
      <c r="F35" s="30">
        <v>643203</v>
      </c>
      <c r="G35" s="30">
        <v>53089975.620000005</v>
      </c>
      <c r="H35" s="31">
        <v>643203</v>
      </c>
      <c r="I35" s="31">
        <v>53089975.620000005</v>
      </c>
      <c r="J35" s="30">
        <v>643203</v>
      </c>
      <c r="K35" s="30">
        <v>53089975.620000005</v>
      </c>
      <c r="L35" s="42">
        <v>22144634</v>
      </c>
      <c r="M35" s="42">
        <v>1827818090.3600001</v>
      </c>
      <c r="N35" s="43"/>
    </row>
    <row r="36" spans="1:14" x14ac:dyDescent="0.2">
      <c r="A36" s="41" t="s">
        <v>46</v>
      </c>
      <c r="B36" s="30">
        <v>17458431</v>
      </c>
      <c r="C36" s="30">
        <v>2007894149.3100002</v>
      </c>
      <c r="D36" s="31">
        <v>1745843</v>
      </c>
      <c r="E36" s="31">
        <v>200789403.43000001</v>
      </c>
      <c r="F36" s="30">
        <v>1222085</v>
      </c>
      <c r="G36" s="30">
        <v>140551995.84999999</v>
      </c>
      <c r="H36" s="31">
        <v>1222085</v>
      </c>
      <c r="I36" s="31">
        <v>140551995.84999999</v>
      </c>
      <c r="J36" s="30">
        <v>1222085</v>
      </c>
      <c r="K36" s="30">
        <v>140551995.84999999</v>
      </c>
      <c r="L36" s="42">
        <v>22870529</v>
      </c>
      <c r="M36" s="42">
        <v>2630339540.29</v>
      </c>
      <c r="N36" s="43"/>
    </row>
    <row r="37" spans="1:14" x14ac:dyDescent="0.2">
      <c r="A37" s="41" t="s">
        <v>47</v>
      </c>
      <c r="B37" s="30">
        <v>16585510</v>
      </c>
      <c r="C37" s="30">
        <v>2139199079.7999997</v>
      </c>
      <c r="D37" s="31">
        <v>1658551</v>
      </c>
      <c r="E37" s="31">
        <v>213919907.97999999</v>
      </c>
      <c r="F37" s="30">
        <v>1160981</v>
      </c>
      <c r="G37" s="30">
        <v>149743329.38</v>
      </c>
      <c r="H37" s="31">
        <v>1160981</v>
      </c>
      <c r="I37" s="31">
        <v>149743329.38</v>
      </c>
      <c r="J37" s="30">
        <v>1160981</v>
      </c>
      <c r="K37" s="30">
        <v>149743329.38</v>
      </c>
      <c r="L37" s="42">
        <v>21727004</v>
      </c>
      <c r="M37" s="42">
        <v>2802348975.9200001</v>
      </c>
      <c r="N37" s="43"/>
    </row>
    <row r="38" spans="1:14" x14ac:dyDescent="0.2">
      <c r="A38" s="41" t="s">
        <v>48</v>
      </c>
      <c r="B38" s="30">
        <v>15756234</v>
      </c>
      <c r="C38" s="30">
        <v>2156870872.2599998</v>
      </c>
      <c r="D38" s="31">
        <v>1575623</v>
      </c>
      <c r="E38" s="31">
        <v>215687032.46999997</v>
      </c>
      <c r="F38" s="30">
        <v>1102932</v>
      </c>
      <c r="G38" s="30">
        <v>150980361.47999999</v>
      </c>
      <c r="H38" s="31">
        <v>1102932</v>
      </c>
      <c r="I38" s="31">
        <v>150980361.47999999</v>
      </c>
      <c r="J38" s="30">
        <v>1102932</v>
      </c>
      <c r="K38" s="30">
        <v>150980361.47999999</v>
      </c>
      <c r="L38" s="42">
        <v>20640653</v>
      </c>
      <c r="M38" s="42">
        <v>2825498989.1699996</v>
      </c>
      <c r="N38" s="43"/>
    </row>
    <row r="39" spans="1:14" x14ac:dyDescent="0.2">
      <c r="A39" s="41" t="s">
        <v>49</v>
      </c>
      <c r="B39" s="30">
        <v>14968423</v>
      </c>
      <c r="C39" s="30">
        <v>2184341968.3899999</v>
      </c>
      <c r="D39" s="31">
        <v>1496842</v>
      </c>
      <c r="E39" s="31">
        <v>218434153.06</v>
      </c>
      <c r="F39" s="30">
        <v>1047785</v>
      </c>
      <c r="G39" s="30">
        <v>152903265.05000001</v>
      </c>
      <c r="H39" s="31">
        <v>1047785</v>
      </c>
      <c r="I39" s="31">
        <v>152903265.05000001</v>
      </c>
      <c r="J39" s="30">
        <v>1047785</v>
      </c>
      <c r="K39" s="30">
        <v>152903265.05000001</v>
      </c>
      <c r="L39" s="42">
        <v>19608620</v>
      </c>
      <c r="M39" s="42">
        <v>2861485916.6000004</v>
      </c>
      <c r="N39" s="43"/>
    </row>
    <row r="40" spans="1:14" x14ac:dyDescent="0.2">
      <c r="A40" s="41" t="s">
        <v>50</v>
      </c>
      <c r="B40" s="30">
        <v>14220001</v>
      </c>
      <c r="C40" s="30">
        <v>2420955170.25</v>
      </c>
      <c r="D40" s="31">
        <v>1422000</v>
      </c>
      <c r="E40" s="31">
        <v>242095500</v>
      </c>
      <c r="F40" s="30">
        <v>995396</v>
      </c>
      <c r="G40" s="30">
        <v>169466169</v>
      </c>
      <c r="H40" s="31">
        <v>995396</v>
      </c>
      <c r="I40" s="31">
        <v>169466169</v>
      </c>
      <c r="J40" s="30">
        <v>995396</v>
      </c>
      <c r="K40" s="30">
        <v>169466169</v>
      </c>
      <c r="L40" s="42">
        <v>18628189</v>
      </c>
      <c r="M40" s="42">
        <v>3171449177.25</v>
      </c>
      <c r="N40" s="43"/>
    </row>
    <row r="41" spans="1:14" x14ac:dyDescent="0.2">
      <c r="A41" s="41" t="s">
        <v>51</v>
      </c>
      <c r="B41" s="30">
        <v>13509002</v>
      </c>
      <c r="C41" s="30">
        <v>2593728384</v>
      </c>
      <c r="D41" s="31">
        <v>1350900</v>
      </c>
      <c r="E41" s="31">
        <v>259372800</v>
      </c>
      <c r="F41" s="30">
        <v>945626</v>
      </c>
      <c r="G41" s="30">
        <v>181560192</v>
      </c>
      <c r="H41" s="31">
        <v>945626</v>
      </c>
      <c r="I41" s="31">
        <v>181560192</v>
      </c>
      <c r="J41" s="30">
        <v>945626</v>
      </c>
      <c r="K41" s="30">
        <v>181560192</v>
      </c>
      <c r="L41" s="42">
        <v>17696780</v>
      </c>
      <c r="M41" s="42">
        <v>3397781760</v>
      </c>
      <c r="N41" s="43"/>
    </row>
    <row r="42" spans="1:14" x14ac:dyDescent="0.2">
      <c r="A42" s="41" t="s">
        <v>52</v>
      </c>
      <c r="B42" s="30">
        <v>12833531</v>
      </c>
      <c r="C42" s="30">
        <v>2754332423.2200003</v>
      </c>
      <c r="D42" s="31">
        <v>1283355</v>
      </c>
      <c r="E42" s="31">
        <v>275433650.10000002</v>
      </c>
      <c r="F42" s="30">
        <v>898345</v>
      </c>
      <c r="G42" s="30">
        <v>192802803.90000001</v>
      </c>
      <c r="H42" s="31">
        <v>898345</v>
      </c>
      <c r="I42" s="31">
        <v>192802803.90000001</v>
      </c>
      <c r="J42" s="30">
        <v>898345</v>
      </c>
      <c r="K42" s="30">
        <v>192802803.90000001</v>
      </c>
      <c r="L42" s="42">
        <v>16811921</v>
      </c>
      <c r="M42" s="42">
        <v>3608174485.0200005</v>
      </c>
      <c r="N42" s="43"/>
    </row>
    <row r="43" spans="1:14" x14ac:dyDescent="0.2">
      <c r="A43" s="41" t="s">
        <v>53</v>
      </c>
      <c r="B43" s="30">
        <v>12191874</v>
      </c>
      <c r="C43" s="30">
        <v>2208557975.0999999</v>
      </c>
      <c r="D43" s="31">
        <v>1219187</v>
      </c>
      <c r="E43" s="31">
        <v>220855725.05000001</v>
      </c>
      <c r="F43" s="30">
        <v>853428</v>
      </c>
      <c r="G43" s="30">
        <v>154598482.20000002</v>
      </c>
      <c r="H43" s="31">
        <v>853428</v>
      </c>
      <c r="I43" s="31">
        <v>154598482.20000002</v>
      </c>
      <c r="J43" s="30">
        <v>853428</v>
      </c>
      <c r="K43" s="30">
        <v>154598482.20000002</v>
      </c>
      <c r="L43" s="42">
        <v>15971345</v>
      </c>
      <c r="M43" s="42">
        <v>2893209146.7499995</v>
      </c>
      <c r="N43" s="43"/>
    </row>
    <row r="44" spans="1:14" x14ac:dyDescent="0.2">
      <c r="A44" s="41" t="s">
        <v>54</v>
      </c>
      <c r="B44" s="30">
        <v>11582280</v>
      </c>
      <c r="C44" s="30">
        <v>3181189024.8000002</v>
      </c>
      <c r="D44" s="31">
        <v>1158228</v>
      </c>
      <c r="E44" s="31">
        <v>318118902.48000002</v>
      </c>
      <c r="F44" s="30">
        <v>810756</v>
      </c>
      <c r="G44" s="30">
        <v>222682242.96000001</v>
      </c>
      <c r="H44" s="31">
        <v>810756</v>
      </c>
      <c r="I44" s="31">
        <v>222682242.96000001</v>
      </c>
      <c r="J44" s="30">
        <v>810756</v>
      </c>
      <c r="K44" s="30">
        <v>222682242.96000001</v>
      </c>
      <c r="L44" s="42">
        <v>15172776</v>
      </c>
      <c r="M44" s="42">
        <v>4167354656.1600003</v>
      </c>
      <c r="N44" s="43"/>
    </row>
    <row r="45" spans="1:14" x14ac:dyDescent="0.2">
      <c r="A45" s="41" t="s">
        <v>55</v>
      </c>
      <c r="B45" s="30">
        <v>11003166</v>
      </c>
      <c r="C45" s="30">
        <v>3054919008.2399998</v>
      </c>
      <c r="D45" s="31">
        <v>1100316</v>
      </c>
      <c r="E45" s="31">
        <v>305491734.24000001</v>
      </c>
      <c r="F45" s="30">
        <v>770218</v>
      </c>
      <c r="G45" s="30">
        <v>213843325.51999998</v>
      </c>
      <c r="H45" s="31">
        <v>770218</v>
      </c>
      <c r="I45" s="31">
        <v>213843325.51999998</v>
      </c>
      <c r="J45" s="30">
        <v>770218</v>
      </c>
      <c r="K45" s="30">
        <v>213843325.51999998</v>
      </c>
      <c r="L45" s="42">
        <v>14414136</v>
      </c>
      <c r="M45" s="42">
        <v>4001940719.0399995</v>
      </c>
      <c r="N45" s="43"/>
    </row>
    <row r="46" spans="1:14" ht="17" thickBot="1" x14ac:dyDescent="0.25">
      <c r="A46" s="37" t="s">
        <v>35</v>
      </c>
      <c r="B46" s="38">
        <v>290939825</v>
      </c>
      <c r="C46" s="38">
        <v>35647556193.199997</v>
      </c>
      <c r="D46" s="39">
        <v>29093991</v>
      </c>
      <c r="E46" s="39">
        <v>3564756103.1599998</v>
      </c>
      <c r="F46" s="38">
        <v>15086701</v>
      </c>
      <c r="G46" s="38">
        <v>2112230142.9800003</v>
      </c>
      <c r="H46" s="39">
        <v>15086701</v>
      </c>
      <c r="I46" s="39">
        <v>2112230142.9800003</v>
      </c>
      <c r="J46" s="38">
        <v>15086701</v>
      </c>
      <c r="K46" s="38">
        <v>2112230142.9800003</v>
      </c>
      <c r="L46" s="40">
        <v>365293919</v>
      </c>
      <c r="M46" s="40">
        <v>45549002725.299995</v>
      </c>
    </row>
    <row r="47" spans="1:14" ht="17" thickTop="1" x14ac:dyDescent="0.2"/>
  </sheetData>
  <mergeCells count="7">
    <mergeCell ref="A1:B1"/>
    <mergeCell ref="L27:M27"/>
    <mergeCell ref="J27:K27"/>
    <mergeCell ref="H27:I27"/>
    <mergeCell ref="F27:G27"/>
    <mergeCell ref="D27:E27"/>
    <mergeCell ref="B27:C27"/>
  </mergeCells>
  <pageMargins left="0.7" right="0.7" top="0.75" bottom="0.75" header="0.3" footer="0.3"/>
  <ignoredErrors>
    <ignoredError sqref="A29:A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7EEE-20FB-B947-AC56-231594065683}">
  <dimension ref="A1:F161"/>
  <sheetViews>
    <sheetView workbookViewId="0">
      <selection sqref="A1:C1"/>
    </sheetView>
  </sheetViews>
  <sheetFormatPr baseColWidth="10" defaultRowHeight="19" x14ac:dyDescent="0.25"/>
  <cols>
    <col min="1" max="1" width="12.1640625" style="1" customWidth="1"/>
    <col min="2" max="2" width="37.1640625" style="1" customWidth="1"/>
    <col min="3" max="4" width="20.83203125" style="1" customWidth="1"/>
    <col min="5" max="5" width="21" style="1" customWidth="1"/>
    <col min="6" max="6" width="82.83203125" style="1" bestFit="1" customWidth="1"/>
    <col min="7" max="16384" width="10.83203125" style="1"/>
  </cols>
  <sheetData>
    <row r="1" spans="1:6" ht="21" x14ac:dyDescent="0.25">
      <c r="A1" s="44" t="s">
        <v>34</v>
      </c>
      <c r="B1" s="44"/>
      <c r="C1" s="44"/>
    </row>
    <row r="2" spans="1:6" x14ac:dyDescent="0.25">
      <c r="A2" s="4" t="s">
        <v>5</v>
      </c>
    </row>
    <row r="3" spans="1:6" x14ac:dyDescent="0.25">
      <c r="A3" s="48" t="s">
        <v>0</v>
      </c>
      <c r="B3" s="48" t="s">
        <v>1</v>
      </c>
      <c r="C3" s="3" t="s">
        <v>2</v>
      </c>
      <c r="D3" s="3" t="s">
        <v>3</v>
      </c>
      <c r="E3" s="48" t="s">
        <v>4</v>
      </c>
      <c r="F3" s="48" t="s">
        <v>12</v>
      </c>
    </row>
    <row r="4" spans="1:6" x14ac:dyDescent="0.25">
      <c r="A4" s="49"/>
      <c r="B4" s="49"/>
      <c r="C4" s="50" t="s">
        <v>6</v>
      </c>
      <c r="D4" s="50"/>
      <c r="E4" s="49"/>
      <c r="F4" s="49"/>
    </row>
    <row r="5" spans="1:6" x14ac:dyDescent="0.25">
      <c r="A5" s="5">
        <v>38894</v>
      </c>
      <c r="B5" s="1" t="s">
        <v>7</v>
      </c>
      <c r="C5" s="7">
        <f>500000*50</f>
        <v>25000000</v>
      </c>
      <c r="D5" s="6">
        <v>60.86</v>
      </c>
      <c r="E5" s="7">
        <f>C5*D5</f>
        <v>1521500000</v>
      </c>
      <c r="F5" s="9" t="s">
        <v>13</v>
      </c>
    </row>
    <row r="6" spans="1:6" x14ac:dyDescent="0.25">
      <c r="A6" s="5">
        <v>38894</v>
      </c>
      <c r="B6" s="1" t="s">
        <v>8</v>
      </c>
      <c r="C6" s="7">
        <f>50000*50</f>
        <v>2500000</v>
      </c>
      <c r="D6" s="6">
        <v>60.86</v>
      </c>
      <c r="E6" s="7">
        <f t="shared" ref="E6:E70" si="0">C6*D6</f>
        <v>152150000</v>
      </c>
      <c r="F6" s="9" t="s">
        <v>14</v>
      </c>
    </row>
    <row r="7" spans="1:6" x14ac:dyDescent="0.25">
      <c r="A7" s="5">
        <v>38894</v>
      </c>
      <c r="B7" s="1" t="s">
        <v>9</v>
      </c>
      <c r="C7" s="7">
        <f>17500*50</f>
        <v>875000</v>
      </c>
      <c r="D7" s="6">
        <v>60.86</v>
      </c>
      <c r="E7" s="7">
        <f t="shared" si="0"/>
        <v>53252500</v>
      </c>
      <c r="F7" s="9" t="s">
        <v>15</v>
      </c>
    </row>
    <row r="8" spans="1:6" x14ac:dyDescent="0.25">
      <c r="A8" s="5">
        <v>38894</v>
      </c>
      <c r="B8" s="1" t="s">
        <v>10</v>
      </c>
      <c r="C8" s="7">
        <f>17500*50</f>
        <v>875000</v>
      </c>
      <c r="D8" s="6">
        <v>60.86</v>
      </c>
      <c r="E8" s="7">
        <f t="shared" si="0"/>
        <v>53252500</v>
      </c>
      <c r="F8" s="9" t="s">
        <v>16</v>
      </c>
    </row>
    <row r="9" spans="1:6" x14ac:dyDescent="0.25">
      <c r="A9" s="5">
        <v>38894</v>
      </c>
      <c r="B9" s="1" t="s">
        <v>11</v>
      </c>
      <c r="C9" s="7">
        <f>17500*50</f>
        <v>875000</v>
      </c>
      <c r="D9" s="6">
        <v>60.86</v>
      </c>
      <c r="E9" s="7">
        <f t="shared" si="0"/>
        <v>53252500</v>
      </c>
      <c r="F9" s="9" t="s">
        <v>17</v>
      </c>
    </row>
    <row r="10" spans="1:6" x14ac:dyDescent="0.25">
      <c r="A10" s="5">
        <v>39272</v>
      </c>
      <c r="B10" s="1" t="s">
        <v>7</v>
      </c>
      <c r="C10" s="7">
        <f>0.95*C5</f>
        <v>23750000</v>
      </c>
      <c r="D10" s="6">
        <v>74.28</v>
      </c>
      <c r="E10" s="7">
        <f t="shared" si="0"/>
        <v>1764150000</v>
      </c>
      <c r="F10" s="10" t="s">
        <v>18</v>
      </c>
    </row>
    <row r="11" spans="1:6" x14ac:dyDescent="0.25">
      <c r="A11" s="5">
        <v>39272</v>
      </c>
      <c r="B11" s="1" t="s">
        <v>8</v>
      </c>
      <c r="C11" s="7">
        <f t="shared" ref="C11:C14" si="1">0.95*C6</f>
        <v>2375000</v>
      </c>
      <c r="D11" s="6">
        <v>74.28</v>
      </c>
      <c r="E11" s="7">
        <f t="shared" si="0"/>
        <v>176415000</v>
      </c>
      <c r="F11" s="10" t="s">
        <v>18</v>
      </c>
    </row>
    <row r="12" spans="1:6" x14ac:dyDescent="0.25">
      <c r="A12" s="5">
        <v>39272</v>
      </c>
      <c r="B12" s="1" t="s">
        <v>9</v>
      </c>
      <c r="C12" s="7">
        <f t="shared" si="1"/>
        <v>831250</v>
      </c>
      <c r="D12" s="6">
        <v>74.28</v>
      </c>
      <c r="E12" s="7">
        <f t="shared" si="0"/>
        <v>61745250</v>
      </c>
      <c r="F12" s="10" t="s">
        <v>18</v>
      </c>
    </row>
    <row r="13" spans="1:6" x14ac:dyDescent="0.25">
      <c r="A13" s="5">
        <v>39272</v>
      </c>
      <c r="B13" s="1" t="s">
        <v>10</v>
      </c>
      <c r="C13" s="7">
        <f t="shared" si="1"/>
        <v>831250</v>
      </c>
      <c r="D13" s="6">
        <v>74.28</v>
      </c>
      <c r="E13" s="7">
        <f t="shared" si="0"/>
        <v>61745250</v>
      </c>
      <c r="F13" s="10" t="s">
        <v>18</v>
      </c>
    </row>
    <row r="14" spans="1:6" x14ac:dyDescent="0.25">
      <c r="A14" s="5">
        <v>39272</v>
      </c>
      <c r="B14" s="1" t="s">
        <v>11</v>
      </c>
      <c r="C14" s="7">
        <f t="shared" si="1"/>
        <v>831250</v>
      </c>
      <c r="D14" s="6">
        <v>74.28</v>
      </c>
      <c r="E14" s="7">
        <f t="shared" si="0"/>
        <v>61745250</v>
      </c>
      <c r="F14" s="10" t="s">
        <v>18</v>
      </c>
    </row>
    <row r="15" spans="1:6" x14ac:dyDescent="0.25">
      <c r="A15" s="5">
        <v>39630</v>
      </c>
      <c r="B15" s="1" t="s">
        <v>7</v>
      </c>
      <c r="C15" s="7">
        <f>451250*50</f>
        <v>22562500</v>
      </c>
      <c r="D15" s="6">
        <v>79.98</v>
      </c>
      <c r="E15" s="7">
        <f t="shared" si="0"/>
        <v>1804548750</v>
      </c>
      <c r="F15" s="10" t="s">
        <v>19</v>
      </c>
    </row>
    <row r="16" spans="1:6" x14ac:dyDescent="0.25">
      <c r="A16" s="5">
        <v>39630</v>
      </c>
      <c r="B16" s="1" t="s">
        <v>8</v>
      </c>
      <c r="C16" s="7">
        <f>45125*50</f>
        <v>2256250</v>
      </c>
      <c r="D16" s="6">
        <v>79.98</v>
      </c>
      <c r="E16" s="7">
        <f t="shared" si="0"/>
        <v>180454875</v>
      </c>
      <c r="F16" s="10" t="s">
        <v>19</v>
      </c>
    </row>
    <row r="17" spans="1:6" x14ac:dyDescent="0.25">
      <c r="A17" s="5">
        <v>39630</v>
      </c>
      <c r="B17" s="1" t="s">
        <v>9</v>
      </c>
      <c r="C17" s="7">
        <f>15794*50</f>
        <v>789700</v>
      </c>
      <c r="D17" s="6">
        <v>79.98</v>
      </c>
      <c r="E17" s="7">
        <f t="shared" si="0"/>
        <v>63160206</v>
      </c>
      <c r="F17" s="10" t="s">
        <v>19</v>
      </c>
    </row>
    <row r="18" spans="1:6" x14ac:dyDescent="0.25">
      <c r="A18" s="5">
        <v>39630</v>
      </c>
      <c r="B18" s="1" t="s">
        <v>10</v>
      </c>
      <c r="C18" s="7">
        <f t="shared" ref="C18:C19" si="2">15794*50</f>
        <v>789700</v>
      </c>
      <c r="D18" s="6">
        <v>79.98</v>
      </c>
      <c r="E18" s="7">
        <f t="shared" si="0"/>
        <v>63160206</v>
      </c>
      <c r="F18" s="10" t="s">
        <v>19</v>
      </c>
    </row>
    <row r="19" spans="1:6" x14ac:dyDescent="0.25">
      <c r="A19" s="5">
        <v>39630</v>
      </c>
      <c r="B19" s="1" t="s">
        <v>11</v>
      </c>
      <c r="C19" s="7">
        <f t="shared" si="2"/>
        <v>789700</v>
      </c>
      <c r="D19" s="6">
        <v>79.98</v>
      </c>
      <c r="E19" s="7">
        <f t="shared" si="0"/>
        <v>63160206</v>
      </c>
      <c r="F19" s="10" t="s">
        <v>19</v>
      </c>
    </row>
    <row r="20" spans="1:6" x14ac:dyDescent="0.25">
      <c r="A20" s="5">
        <v>39995</v>
      </c>
      <c r="B20" s="1" t="s">
        <v>7</v>
      </c>
      <c r="C20" s="7">
        <f>428688*50</f>
        <v>21434400</v>
      </c>
      <c r="D20" s="6">
        <v>58.48</v>
      </c>
      <c r="E20" s="7">
        <f t="shared" si="0"/>
        <v>1253483712</v>
      </c>
      <c r="F20" s="10" t="s">
        <v>20</v>
      </c>
    </row>
    <row r="21" spans="1:6" x14ac:dyDescent="0.25">
      <c r="A21" s="5">
        <v>39995</v>
      </c>
      <c r="B21" s="1" t="s">
        <v>8</v>
      </c>
      <c r="C21" s="7">
        <f>42869*50</f>
        <v>2143450</v>
      </c>
      <c r="D21" s="6">
        <v>58.48</v>
      </c>
      <c r="E21" s="7">
        <f t="shared" si="0"/>
        <v>125348956</v>
      </c>
      <c r="F21" s="10" t="s">
        <v>20</v>
      </c>
    </row>
    <row r="22" spans="1:6" x14ac:dyDescent="0.25">
      <c r="A22" s="5">
        <v>39995</v>
      </c>
      <c r="B22" s="1" t="s">
        <v>9</v>
      </c>
      <c r="C22" s="7">
        <f>15005*50</f>
        <v>750250</v>
      </c>
      <c r="D22" s="6">
        <v>58.48</v>
      </c>
      <c r="E22" s="7">
        <f t="shared" si="0"/>
        <v>43874620</v>
      </c>
      <c r="F22" s="10" t="s">
        <v>20</v>
      </c>
    </row>
    <row r="23" spans="1:6" x14ac:dyDescent="0.25">
      <c r="A23" s="5">
        <v>39995</v>
      </c>
      <c r="B23" s="1" t="s">
        <v>10</v>
      </c>
      <c r="C23" s="7">
        <f>15005*50</f>
        <v>750250</v>
      </c>
      <c r="D23" s="6">
        <v>58.48</v>
      </c>
      <c r="E23" s="7">
        <f t="shared" si="0"/>
        <v>43874620</v>
      </c>
      <c r="F23" s="10" t="s">
        <v>20</v>
      </c>
    </row>
    <row r="24" spans="1:6" x14ac:dyDescent="0.25">
      <c r="A24" s="5">
        <v>39995</v>
      </c>
      <c r="B24" s="1" t="s">
        <v>11</v>
      </c>
      <c r="C24" s="7">
        <f>15005*50</f>
        <v>750250</v>
      </c>
      <c r="D24" s="6">
        <v>58.48</v>
      </c>
      <c r="E24" s="7">
        <f t="shared" si="0"/>
        <v>43874620</v>
      </c>
      <c r="F24" s="10" t="s">
        <v>20</v>
      </c>
    </row>
    <row r="25" spans="1:6" x14ac:dyDescent="0.25">
      <c r="A25" s="5">
        <v>40360</v>
      </c>
      <c r="B25" s="1" t="s">
        <v>7</v>
      </c>
      <c r="C25" s="7">
        <v>20362655</v>
      </c>
      <c r="D25" s="6">
        <v>78.81</v>
      </c>
      <c r="E25" s="7">
        <f t="shared" si="0"/>
        <v>1604780840.55</v>
      </c>
      <c r="F25" s="9" t="s">
        <v>21</v>
      </c>
    </row>
    <row r="26" spans="1:6" x14ac:dyDescent="0.25">
      <c r="A26" s="5">
        <v>40360</v>
      </c>
      <c r="B26" s="1" t="s">
        <v>8</v>
      </c>
      <c r="C26" s="7">
        <v>2036265</v>
      </c>
      <c r="D26" s="6">
        <v>78.81</v>
      </c>
      <c r="E26" s="7">
        <f t="shared" si="0"/>
        <v>160478044.65000001</v>
      </c>
      <c r="F26" s="9" t="s">
        <v>21</v>
      </c>
    </row>
    <row r="27" spans="1:6" x14ac:dyDescent="0.25">
      <c r="A27" s="5">
        <v>40360</v>
      </c>
      <c r="B27" s="1" t="s">
        <v>9</v>
      </c>
      <c r="C27" s="7">
        <v>712690</v>
      </c>
      <c r="D27" s="6">
        <v>78.81</v>
      </c>
      <c r="E27" s="7">
        <f t="shared" si="0"/>
        <v>56167098.899999999</v>
      </c>
      <c r="F27" s="9" t="s">
        <v>21</v>
      </c>
    </row>
    <row r="28" spans="1:6" x14ac:dyDescent="0.25">
      <c r="A28" s="5">
        <v>40360</v>
      </c>
      <c r="B28" s="1" t="s">
        <v>10</v>
      </c>
      <c r="C28" s="7">
        <v>712690</v>
      </c>
      <c r="D28" s="6">
        <v>78.81</v>
      </c>
      <c r="E28" s="7">
        <f t="shared" si="0"/>
        <v>56167098.899999999</v>
      </c>
      <c r="F28" s="9" t="s">
        <v>21</v>
      </c>
    </row>
    <row r="29" spans="1:6" x14ac:dyDescent="0.25">
      <c r="A29" s="5">
        <v>40360</v>
      </c>
      <c r="B29" s="1" t="s">
        <v>11</v>
      </c>
      <c r="C29" s="7">
        <v>712690</v>
      </c>
      <c r="D29" s="6">
        <v>78.81</v>
      </c>
      <c r="E29" s="7">
        <f t="shared" si="0"/>
        <v>56167098.899999999</v>
      </c>
      <c r="F29" s="9" t="s">
        <v>21</v>
      </c>
    </row>
    <row r="30" spans="1:6" x14ac:dyDescent="0.25">
      <c r="A30" s="5">
        <v>40730</v>
      </c>
      <c r="B30" s="1" t="s">
        <v>7</v>
      </c>
      <c r="C30" s="7">
        <v>19344522</v>
      </c>
      <c r="D30" s="6">
        <v>76.52</v>
      </c>
      <c r="E30" s="7">
        <f t="shared" si="0"/>
        <v>1480242823.4399998</v>
      </c>
      <c r="F30" s="9" t="s">
        <v>22</v>
      </c>
    </row>
    <row r="31" spans="1:6" x14ac:dyDescent="0.25">
      <c r="A31" s="5">
        <v>40730</v>
      </c>
      <c r="B31" s="1" t="s">
        <v>8</v>
      </c>
      <c r="C31" s="7">
        <v>1934452</v>
      </c>
      <c r="D31" s="6">
        <v>76.52</v>
      </c>
      <c r="E31" s="7">
        <f t="shared" si="0"/>
        <v>148024267.03999999</v>
      </c>
      <c r="F31" s="9" t="s">
        <v>22</v>
      </c>
    </row>
    <row r="32" spans="1:6" x14ac:dyDescent="0.25">
      <c r="A32" s="5">
        <v>40730</v>
      </c>
      <c r="B32" s="1" t="s">
        <v>9</v>
      </c>
      <c r="C32" s="7">
        <v>677056</v>
      </c>
      <c r="D32" s="6">
        <v>76.52</v>
      </c>
      <c r="E32" s="7">
        <f t="shared" si="0"/>
        <v>51808325.119999997</v>
      </c>
      <c r="F32" s="9" t="s">
        <v>22</v>
      </c>
    </row>
    <row r="33" spans="1:6" x14ac:dyDescent="0.25">
      <c r="A33" s="5">
        <v>40730</v>
      </c>
      <c r="B33" s="1" t="s">
        <v>10</v>
      </c>
      <c r="C33" s="7">
        <v>677056</v>
      </c>
      <c r="D33" s="6">
        <v>76.52</v>
      </c>
      <c r="E33" s="7">
        <f t="shared" si="0"/>
        <v>51808325.119999997</v>
      </c>
      <c r="F33" s="9" t="s">
        <v>22</v>
      </c>
    </row>
    <row r="34" spans="1:6" x14ac:dyDescent="0.25">
      <c r="A34" s="5">
        <v>40730</v>
      </c>
      <c r="B34" s="1" t="s">
        <v>11</v>
      </c>
      <c r="C34" s="7">
        <v>677056</v>
      </c>
      <c r="D34" s="6">
        <v>76.52</v>
      </c>
      <c r="E34" s="7">
        <f t="shared" si="0"/>
        <v>51808325.119999997</v>
      </c>
      <c r="F34" s="9" t="s">
        <v>22</v>
      </c>
    </row>
    <row r="35" spans="1:6" x14ac:dyDescent="0.25">
      <c r="A35" s="5">
        <v>41096</v>
      </c>
      <c r="B35" s="1" t="s">
        <v>7</v>
      </c>
      <c r="C35" s="7">
        <v>18377296</v>
      </c>
      <c r="D35" s="6">
        <v>82.54</v>
      </c>
      <c r="E35" s="7">
        <f t="shared" si="0"/>
        <v>1516862011.8400002</v>
      </c>
      <c r="F35" s="9" t="s">
        <v>23</v>
      </c>
    </row>
    <row r="36" spans="1:6" x14ac:dyDescent="0.25">
      <c r="A36" s="5">
        <v>41096</v>
      </c>
      <c r="B36" s="1" t="s">
        <v>8</v>
      </c>
      <c r="C36" s="7">
        <v>1837729</v>
      </c>
      <c r="D36" s="6">
        <v>82.54</v>
      </c>
      <c r="E36" s="7">
        <f t="shared" si="0"/>
        <v>151686151.66000003</v>
      </c>
      <c r="F36" s="9" t="s">
        <v>23</v>
      </c>
    </row>
    <row r="37" spans="1:6" x14ac:dyDescent="0.25">
      <c r="A37" s="5">
        <v>41096</v>
      </c>
      <c r="B37" s="1" t="s">
        <v>9</v>
      </c>
      <c r="C37" s="7">
        <v>643203</v>
      </c>
      <c r="D37" s="6">
        <v>82.54</v>
      </c>
      <c r="E37" s="7">
        <f t="shared" si="0"/>
        <v>53089975.620000005</v>
      </c>
      <c r="F37" s="9" t="s">
        <v>23</v>
      </c>
    </row>
    <row r="38" spans="1:6" x14ac:dyDescent="0.25">
      <c r="A38" s="5">
        <v>41096</v>
      </c>
      <c r="B38" s="1" t="s">
        <v>10</v>
      </c>
      <c r="C38" s="7">
        <v>643203</v>
      </c>
      <c r="D38" s="6">
        <v>82.54</v>
      </c>
      <c r="E38" s="7">
        <f t="shared" si="0"/>
        <v>53089975.620000005</v>
      </c>
      <c r="F38" s="9" t="s">
        <v>23</v>
      </c>
    </row>
    <row r="39" spans="1:6" x14ac:dyDescent="0.25">
      <c r="A39" s="5">
        <v>41096</v>
      </c>
      <c r="B39" s="1" t="s">
        <v>11</v>
      </c>
      <c r="C39" s="7">
        <v>643203</v>
      </c>
      <c r="D39" s="6">
        <v>82.54</v>
      </c>
      <c r="E39" s="7">
        <f t="shared" si="0"/>
        <v>53089975.620000005</v>
      </c>
      <c r="F39" s="9" t="s">
        <v>23</v>
      </c>
    </row>
    <row r="40" spans="1:6" x14ac:dyDescent="0.25">
      <c r="A40" s="5">
        <v>41463</v>
      </c>
      <c r="B40" s="1" t="s">
        <v>7</v>
      </c>
      <c r="C40" s="7">
        <v>17458431</v>
      </c>
      <c r="D40" s="6">
        <v>115.01</v>
      </c>
      <c r="E40" s="7">
        <f t="shared" si="0"/>
        <v>2007894149.3100002</v>
      </c>
      <c r="F40" s="9" t="s">
        <v>24</v>
      </c>
    </row>
    <row r="41" spans="1:6" x14ac:dyDescent="0.25">
      <c r="A41" s="5">
        <v>41463</v>
      </c>
      <c r="B41" s="1" t="s">
        <v>8</v>
      </c>
      <c r="C41" s="7">
        <v>1745843</v>
      </c>
      <c r="D41" s="6">
        <v>115.01</v>
      </c>
      <c r="E41" s="7">
        <f t="shared" si="0"/>
        <v>200789403.43000001</v>
      </c>
      <c r="F41" s="9" t="s">
        <v>24</v>
      </c>
    </row>
    <row r="42" spans="1:6" x14ac:dyDescent="0.25">
      <c r="A42" s="5">
        <v>41463</v>
      </c>
      <c r="B42" s="1" t="s">
        <v>9</v>
      </c>
      <c r="C42" s="7">
        <v>1222085</v>
      </c>
      <c r="D42" s="6">
        <v>115.01</v>
      </c>
      <c r="E42" s="7">
        <f t="shared" si="0"/>
        <v>140551995.84999999</v>
      </c>
      <c r="F42" s="9" t="s">
        <v>24</v>
      </c>
    </row>
    <row r="43" spans="1:6" x14ac:dyDescent="0.25">
      <c r="A43" s="5">
        <v>41463</v>
      </c>
      <c r="B43" s="1" t="s">
        <v>10</v>
      </c>
      <c r="C43" s="7">
        <v>1222085</v>
      </c>
      <c r="D43" s="6">
        <v>115.01</v>
      </c>
      <c r="E43" s="7">
        <f t="shared" si="0"/>
        <v>140551995.84999999</v>
      </c>
      <c r="F43" s="9" t="s">
        <v>24</v>
      </c>
    </row>
    <row r="44" spans="1:6" x14ac:dyDescent="0.25">
      <c r="A44" s="5">
        <v>41463</v>
      </c>
      <c r="B44" s="1" t="s">
        <v>11</v>
      </c>
      <c r="C44" s="7">
        <v>1222085</v>
      </c>
      <c r="D44" s="6">
        <v>115.01</v>
      </c>
      <c r="E44" s="7">
        <f t="shared" si="0"/>
        <v>140551995.84999999</v>
      </c>
      <c r="F44" s="9" t="s">
        <v>24</v>
      </c>
    </row>
    <row r="45" spans="1:6" x14ac:dyDescent="0.25">
      <c r="A45" s="5">
        <v>41834</v>
      </c>
      <c r="B45" s="1" t="s">
        <v>7</v>
      </c>
      <c r="C45" s="7">
        <v>16585510</v>
      </c>
      <c r="D45" s="6">
        <v>128.97999999999999</v>
      </c>
      <c r="E45" s="7">
        <f t="shared" si="0"/>
        <v>2139199079.7999997</v>
      </c>
      <c r="F45" s="9" t="s">
        <v>25</v>
      </c>
    </row>
    <row r="46" spans="1:6" x14ac:dyDescent="0.25">
      <c r="A46" s="5">
        <v>41834</v>
      </c>
      <c r="B46" s="1" t="s">
        <v>8</v>
      </c>
      <c r="C46" s="7">
        <v>1658551</v>
      </c>
      <c r="D46" s="6">
        <v>128.97999999999999</v>
      </c>
      <c r="E46" s="7">
        <f t="shared" si="0"/>
        <v>213919907.97999999</v>
      </c>
      <c r="F46" s="9" t="s">
        <v>25</v>
      </c>
    </row>
    <row r="47" spans="1:6" x14ac:dyDescent="0.25">
      <c r="A47" s="5">
        <v>41834</v>
      </c>
      <c r="B47" s="1" t="s">
        <v>9</v>
      </c>
      <c r="C47" s="7">
        <v>1160981</v>
      </c>
      <c r="D47" s="6">
        <v>128.97999999999999</v>
      </c>
      <c r="E47" s="7">
        <f t="shared" si="0"/>
        <v>149743329.38</v>
      </c>
      <c r="F47" s="9" t="s">
        <v>25</v>
      </c>
    </row>
    <row r="48" spans="1:6" x14ac:dyDescent="0.25">
      <c r="A48" s="5">
        <v>41834</v>
      </c>
      <c r="B48" s="1" t="s">
        <v>10</v>
      </c>
      <c r="C48" s="7">
        <v>1160981</v>
      </c>
      <c r="D48" s="6">
        <v>128.97999999999999</v>
      </c>
      <c r="E48" s="7">
        <f t="shared" si="0"/>
        <v>149743329.38</v>
      </c>
      <c r="F48" s="9" t="s">
        <v>25</v>
      </c>
    </row>
    <row r="49" spans="1:6" x14ac:dyDescent="0.25">
      <c r="A49" s="5">
        <v>41834</v>
      </c>
      <c r="B49" s="1" t="s">
        <v>11</v>
      </c>
      <c r="C49" s="7">
        <v>1160981</v>
      </c>
      <c r="D49" s="6">
        <v>128.97999999999999</v>
      </c>
      <c r="E49" s="7">
        <f t="shared" si="0"/>
        <v>149743329.38</v>
      </c>
      <c r="F49" s="9" t="s">
        <v>25</v>
      </c>
    </row>
    <row r="50" spans="1:6" x14ac:dyDescent="0.25">
      <c r="A50" s="5">
        <v>42191</v>
      </c>
      <c r="B50" s="1" t="s">
        <v>7</v>
      </c>
      <c r="C50" s="7">
        <v>15756234</v>
      </c>
      <c r="D50" s="6">
        <v>136.88999999999999</v>
      </c>
      <c r="E50" s="7">
        <f t="shared" si="0"/>
        <v>2156870872.2599998</v>
      </c>
      <c r="F50" s="9" t="s">
        <v>26</v>
      </c>
    </row>
    <row r="51" spans="1:6" x14ac:dyDescent="0.25">
      <c r="A51" s="5">
        <v>42191</v>
      </c>
      <c r="B51" s="1" t="s">
        <v>8</v>
      </c>
      <c r="C51" s="7">
        <v>1575623</v>
      </c>
      <c r="D51" s="6">
        <v>136.88999999999999</v>
      </c>
      <c r="E51" s="7">
        <f t="shared" si="0"/>
        <v>215687032.46999997</v>
      </c>
      <c r="F51" s="9" t="s">
        <v>26</v>
      </c>
    </row>
    <row r="52" spans="1:6" x14ac:dyDescent="0.25">
      <c r="A52" s="5">
        <v>42191</v>
      </c>
      <c r="B52" s="1" t="s">
        <v>9</v>
      </c>
      <c r="C52" s="7">
        <v>1102932</v>
      </c>
      <c r="D52" s="6">
        <v>136.88999999999999</v>
      </c>
      <c r="E52" s="7">
        <f t="shared" si="0"/>
        <v>150980361.47999999</v>
      </c>
      <c r="F52" s="9" t="s">
        <v>26</v>
      </c>
    </row>
    <row r="53" spans="1:6" x14ac:dyDescent="0.25">
      <c r="A53" s="5">
        <v>42191</v>
      </c>
      <c r="B53" s="1" t="s">
        <v>10</v>
      </c>
      <c r="C53" s="7">
        <v>1102932</v>
      </c>
      <c r="D53" s="6">
        <v>136.88999999999999</v>
      </c>
      <c r="E53" s="7">
        <f t="shared" si="0"/>
        <v>150980361.47999999</v>
      </c>
      <c r="F53" s="9" t="s">
        <v>26</v>
      </c>
    </row>
    <row r="54" spans="1:6" x14ac:dyDescent="0.25">
      <c r="A54" s="5">
        <v>42191</v>
      </c>
      <c r="B54" s="1" t="s">
        <v>11</v>
      </c>
      <c r="C54" s="7">
        <v>1102932</v>
      </c>
      <c r="D54" s="6">
        <v>136.88999999999999</v>
      </c>
      <c r="E54" s="7">
        <f t="shared" si="0"/>
        <v>150980361.47999999</v>
      </c>
      <c r="F54" s="9" t="s">
        <v>26</v>
      </c>
    </row>
    <row r="55" spans="1:6" x14ac:dyDescent="0.25">
      <c r="A55" s="5">
        <v>42564</v>
      </c>
      <c r="B55" s="1" t="s">
        <v>7</v>
      </c>
      <c r="C55" s="7">
        <v>14968423</v>
      </c>
      <c r="D55" s="6">
        <v>145.93</v>
      </c>
      <c r="E55" s="7">
        <f t="shared" si="0"/>
        <v>2184341968.3899999</v>
      </c>
      <c r="F55" s="9" t="s">
        <v>27</v>
      </c>
    </row>
    <row r="56" spans="1:6" x14ac:dyDescent="0.25">
      <c r="A56" s="5">
        <v>42564</v>
      </c>
      <c r="B56" s="1" t="s">
        <v>8</v>
      </c>
      <c r="C56" s="7">
        <v>1496842</v>
      </c>
      <c r="D56" s="6">
        <v>145.93</v>
      </c>
      <c r="E56" s="7">
        <f t="shared" si="0"/>
        <v>218434153.06</v>
      </c>
      <c r="F56" s="9" t="s">
        <v>27</v>
      </c>
    </row>
    <row r="57" spans="1:6" x14ac:dyDescent="0.25">
      <c r="A57" s="5">
        <v>42564</v>
      </c>
      <c r="B57" s="1" t="s">
        <v>9</v>
      </c>
      <c r="C57" s="7">
        <v>1047785</v>
      </c>
      <c r="D57" s="6">
        <v>145.93</v>
      </c>
      <c r="E57" s="7">
        <f t="shared" si="0"/>
        <v>152903265.05000001</v>
      </c>
      <c r="F57" s="9" t="s">
        <v>27</v>
      </c>
    </row>
    <row r="58" spans="1:6" x14ac:dyDescent="0.25">
      <c r="A58" s="5">
        <v>42564</v>
      </c>
      <c r="B58" s="1" t="s">
        <v>10</v>
      </c>
      <c r="C58" s="7">
        <v>1047785</v>
      </c>
      <c r="D58" s="6">
        <v>145.93</v>
      </c>
      <c r="E58" s="7">
        <f t="shared" si="0"/>
        <v>152903265.05000001</v>
      </c>
      <c r="F58" s="9" t="s">
        <v>27</v>
      </c>
    </row>
    <row r="59" spans="1:6" x14ac:dyDescent="0.25">
      <c r="A59" s="5">
        <v>42564</v>
      </c>
      <c r="B59" s="1" t="s">
        <v>11</v>
      </c>
      <c r="C59" s="7">
        <v>1047785</v>
      </c>
      <c r="D59" s="6">
        <v>145.93</v>
      </c>
      <c r="E59" s="7">
        <f t="shared" si="0"/>
        <v>152903265.05000001</v>
      </c>
      <c r="F59" s="9" t="s">
        <v>27</v>
      </c>
    </row>
    <row r="60" spans="1:6" x14ac:dyDescent="0.25">
      <c r="A60" s="5">
        <v>42926</v>
      </c>
      <c r="B60" s="1" t="s">
        <v>7</v>
      </c>
      <c r="C60" s="7">
        <v>14220001</v>
      </c>
      <c r="D60" s="6">
        <v>170.25</v>
      </c>
      <c r="E60" s="7">
        <f t="shared" si="0"/>
        <v>2420955170.25</v>
      </c>
      <c r="F60" s="9" t="s">
        <v>28</v>
      </c>
    </row>
    <row r="61" spans="1:6" x14ac:dyDescent="0.25">
      <c r="A61" s="5">
        <v>42926</v>
      </c>
      <c r="B61" s="1" t="s">
        <v>8</v>
      </c>
      <c r="C61" s="7">
        <v>1422000</v>
      </c>
      <c r="D61" s="6">
        <v>170.25</v>
      </c>
      <c r="E61" s="7">
        <f t="shared" si="0"/>
        <v>242095500</v>
      </c>
      <c r="F61" s="9" t="s">
        <v>28</v>
      </c>
    </row>
    <row r="62" spans="1:6" x14ac:dyDescent="0.25">
      <c r="A62" s="5">
        <v>42926</v>
      </c>
      <c r="B62" s="1" t="s">
        <v>9</v>
      </c>
      <c r="C62" s="7">
        <v>995396</v>
      </c>
      <c r="D62" s="6">
        <v>170.25</v>
      </c>
      <c r="E62" s="7">
        <f t="shared" si="0"/>
        <v>169466169</v>
      </c>
      <c r="F62" s="9" t="s">
        <v>28</v>
      </c>
    </row>
    <row r="63" spans="1:6" x14ac:dyDescent="0.25">
      <c r="A63" s="5">
        <v>42926</v>
      </c>
      <c r="B63" s="1" t="s">
        <v>10</v>
      </c>
      <c r="C63" s="7">
        <v>995396</v>
      </c>
      <c r="D63" s="6">
        <v>170.25</v>
      </c>
      <c r="E63" s="7">
        <f t="shared" si="0"/>
        <v>169466169</v>
      </c>
      <c r="F63" s="9" t="s">
        <v>28</v>
      </c>
    </row>
    <row r="64" spans="1:6" x14ac:dyDescent="0.25">
      <c r="A64" s="5">
        <v>42926</v>
      </c>
      <c r="B64" s="1" t="s">
        <v>11</v>
      </c>
      <c r="C64" s="7">
        <v>995396</v>
      </c>
      <c r="D64" s="6">
        <v>170.25</v>
      </c>
      <c r="E64" s="7">
        <f t="shared" si="0"/>
        <v>169466169</v>
      </c>
      <c r="F64" s="9" t="s">
        <v>28</v>
      </c>
    </row>
    <row r="65" spans="1:6" x14ac:dyDescent="0.25">
      <c r="A65" s="5">
        <v>43297</v>
      </c>
      <c r="B65" s="1" t="s">
        <v>7</v>
      </c>
      <c r="C65" s="7">
        <v>13509002</v>
      </c>
      <c r="D65" s="6">
        <v>192</v>
      </c>
      <c r="E65" s="7">
        <f t="shared" si="0"/>
        <v>2593728384</v>
      </c>
      <c r="F65" s="9" t="s">
        <v>29</v>
      </c>
    </row>
    <row r="66" spans="1:6" x14ac:dyDescent="0.25">
      <c r="A66" s="5">
        <v>43297</v>
      </c>
      <c r="B66" s="1" t="s">
        <v>8</v>
      </c>
      <c r="C66" s="7">
        <v>1350900</v>
      </c>
      <c r="D66" s="6">
        <v>192</v>
      </c>
      <c r="E66" s="7">
        <f t="shared" si="0"/>
        <v>259372800</v>
      </c>
      <c r="F66" s="9" t="s">
        <v>29</v>
      </c>
    </row>
    <row r="67" spans="1:6" x14ac:dyDescent="0.25">
      <c r="A67" s="5">
        <v>43297</v>
      </c>
      <c r="B67" s="1" t="s">
        <v>9</v>
      </c>
      <c r="C67" s="7">
        <v>945626</v>
      </c>
      <c r="D67" s="6">
        <v>192</v>
      </c>
      <c r="E67" s="7">
        <f t="shared" si="0"/>
        <v>181560192</v>
      </c>
      <c r="F67" s="9" t="s">
        <v>29</v>
      </c>
    </row>
    <row r="68" spans="1:6" x14ac:dyDescent="0.25">
      <c r="A68" s="5">
        <v>43297</v>
      </c>
      <c r="B68" s="1" t="s">
        <v>10</v>
      </c>
      <c r="C68" s="7">
        <v>945626</v>
      </c>
      <c r="D68" s="6">
        <v>192</v>
      </c>
      <c r="E68" s="7">
        <f t="shared" si="0"/>
        <v>181560192</v>
      </c>
      <c r="F68" s="9" t="s">
        <v>29</v>
      </c>
    </row>
    <row r="69" spans="1:6" x14ac:dyDescent="0.25">
      <c r="A69" s="5">
        <v>43297</v>
      </c>
      <c r="B69" s="1" t="s">
        <v>11</v>
      </c>
      <c r="C69" s="7">
        <v>945626</v>
      </c>
      <c r="D69" s="6">
        <v>192</v>
      </c>
      <c r="E69" s="7">
        <f t="shared" si="0"/>
        <v>181560192</v>
      </c>
      <c r="F69" s="9" t="s">
        <v>29</v>
      </c>
    </row>
    <row r="70" spans="1:6" x14ac:dyDescent="0.25">
      <c r="A70" s="5">
        <v>43647</v>
      </c>
      <c r="B70" s="1" t="s">
        <v>7</v>
      </c>
      <c r="C70" s="7">
        <v>12833531</v>
      </c>
      <c r="D70" s="6">
        <v>214.62</v>
      </c>
      <c r="E70" s="7">
        <f t="shared" si="0"/>
        <v>2754332423.2200003</v>
      </c>
      <c r="F70" s="9" t="s">
        <v>30</v>
      </c>
    </row>
    <row r="71" spans="1:6" x14ac:dyDescent="0.25">
      <c r="A71" s="5">
        <v>43647</v>
      </c>
      <c r="B71" s="1" t="s">
        <v>8</v>
      </c>
      <c r="C71" s="7">
        <v>1283355</v>
      </c>
      <c r="D71" s="6">
        <v>214.62</v>
      </c>
      <c r="E71" s="7">
        <f t="shared" ref="E71:E89" si="3">C71*D71</f>
        <v>275433650.10000002</v>
      </c>
      <c r="F71" s="9" t="s">
        <v>30</v>
      </c>
    </row>
    <row r="72" spans="1:6" x14ac:dyDescent="0.25">
      <c r="A72" s="5">
        <v>43647</v>
      </c>
      <c r="B72" s="1" t="s">
        <v>9</v>
      </c>
      <c r="C72" s="7">
        <v>898345</v>
      </c>
      <c r="D72" s="6">
        <v>214.62</v>
      </c>
      <c r="E72" s="7">
        <f t="shared" si="3"/>
        <v>192802803.90000001</v>
      </c>
      <c r="F72" s="9" t="s">
        <v>30</v>
      </c>
    </row>
    <row r="73" spans="1:6" x14ac:dyDescent="0.25">
      <c r="A73" s="5">
        <v>43647</v>
      </c>
      <c r="B73" s="1" t="s">
        <v>10</v>
      </c>
      <c r="C73" s="7">
        <v>898345</v>
      </c>
      <c r="D73" s="6">
        <v>214.62</v>
      </c>
      <c r="E73" s="7">
        <f t="shared" si="3"/>
        <v>192802803.90000001</v>
      </c>
      <c r="F73" s="9" t="s">
        <v>30</v>
      </c>
    </row>
    <row r="74" spans="1:6" x14ac:dyDescent="0.25">
      <c r="A74" s="5">
        <v>43647</v>
      </c>
      <c r="B74" s="1" t="s">
        <v>11</v>
      </c>
      <c r="C74" s="7">
        <v>898345</v>
      </c>
      <c r="D74" s="6">
        <v>214.62</v>
      </c>
      <c r="E74" s="7">
        <f t="shared" si="3"/>
        <v>192802803.90000001</v>
      </c>
      <c r="F74" s="9" t="s">
        <v>30</v>
      </c>
    </row>
    <row r="75" spans="1:6" x14ac:dyDescent="0.25">
      <c r="A75" s="5">
        <v>44019</v>
      </c>
      <c r="B75" s="1" t="s">
        <v>7</v>
      </c>
      <c r="C75" s="7">
        <v>12191874</v>
      </c>
      <c r="D75" s="6">
        <v>181.15</v>
      </c>
      <c r="E75" s="7">
        <f t="shared" si="3"/>
        <v>2208557975.0999999</v>
      </c>
      <c r="F75" s="9" t="s">
        <v>31</v>
      </c>
    </row>
    <row r="76" spans="1:6" x14ac:dyDescent="0.25">
      <c r="A76" s="5">
        <v>44019</v>
      </c>
      <c r="B76" s="1" t="s">
        <v>8</v>
      </c>
      <c r="C76" s="7">
        <v>1219187</v>
      </c>
      <c r="D76" s="6">
        <v>181.15</v>
      </c>
      <c r="E76" s="7">
        <f t="shared" si="3"/>
        <v>220855725.05000001</v>
      </c>
      <c r="F76" s="9" t="s">
        <v>31</v>
      </c>
    </row>
    <row r="77" spans="1:6" x14ac:dyDescent="0.25">
      <c r="A77" s="5">
        <v>44019</v>
      </c>
      <c r="B77" s="1" t="s">
        <v>9</v>
      </c>
      <c r="C77" s="7">
        <v>853428</v>
      </c>
      <c r="D77" s="6">
        <v>181.15</v>
      </c>
      <c r="E77" s="7">
        <f t="shared" si="3"/>
        <v>154598482.20000002</v>
      </c>
      <c r="F77" s="9" t="s">
        <v>31</v>
      </c>
    </row>
    <row r="78" spans="1:6" x14ac:dyDescent="0.25">
      <c r="A78" s="5">
        <v>44019</v>
      </c>
      <c r="B78" s="1" t="s">
        <v>10</v>
      </c>
      <c r="C78" s="7">
        <v>853428</v>
      </c>
      <c r="D78" s="6">
        <v>181.15</v>
      </c>
      <c r="E78" s="7">
        <f t="shared" si="3"/>
        <v>154598482.20000002</v>
      </c>
      <c r="F78" s="9" t="s">
        <v>31</v>
      </c>
    </row>
    <row r="79" spans="1:6" x14ac:dyDescent="0.25">
      <c r="A79" s="5">
        <v>44019</v>
      </c>
      <c r="B79" s="1" t="s">
        <v>11</v>
      </c>
      <c r="C79" s="7">
        <v>853428</v>
      </c>
      <c r="D79" s="6">
        <v>181.15</v>
      </c>
      <c r="E79" s="7">
        <f t="shared" si="3"/>
        <v>154598482.20000002</v>
      </c>
      <c r="F79" s="9" t="s">
        <v>31</v>
      </c>
    </row>
    <row r="80" spans="1:6" x14ac:dyDescent="0.25">
      <c r="A80" s="5">
        <v>44370</v>
      </c>
      <c r="B80" s="1" t="s">
        <v>7</v>
      </c>
      <c r="C80" s="7">
        <v>11582280</v>
      </c>
      <c r="D80" s="6">
        <v>274.66000000000003</v>
      </c>
      <c r="E80" s="7">
        <f t="shared" si="3"/>
        <v>3181189024.8000002</v>
      </c>
      <c r="F80" s="9" t="s">
        <v>32</v>
      </c>
    </row>
    <row r="81" spans="1:6" x14ac:dyDescent="0.25">
      <c r="A81" s="5">
        <v>44370</v>
      </c>
      <c r="B81" s="1" t="s">
        <v>8</v>
      </c>
      <c r="C81" s="7">
        <v>1158228</v>
      </c>
      <c r="D81" s="6">
        <v>274.66000000000003</v>
      </c>
      <c r="E81" s="7">
        <f t="shared" si="3"/>
        <v>318118902.48000002</v>
      </c>
      <c r="F81" s="9" t="s">
        <v>32</v>
      </c>
    </row>
    <row r="82" spans="1:6" x14ac:dyDescent="0.25">
      <c r="A82" s="5">
        <v>44370</v>
      </c>
      <c r="B82" s="1" t="s">
        <v>9</v>
      </c>
      <c r="C82" s="7">
        <v>810756</v>
      </c>
      <c r="D82" s="6">
        <v>274.66000000000003</v>
      </c>
      <c r="E82" s="7">
        <f t="shared" si="3"/>
        <v>222682242.96000001</v>
      </c>
      <c r="F82" s="9" t="s">
        <v>32</v>
      </c>
    </row>
    <row r="83" spans="1:6" x14ac:dyDescent="0.25">
      <c r="A83" s="5">
        <v>44370</v>
      </c>
      <c r="B83" s="1" t="s">
        <v>10</v>
      </c>
      <c r="C83" s="7">
        <v>810756</v>
      </c>
      <c r="D83" s="6">
        <v>274.66000000000003</v>
      </c>
      <c r="E83" s="7">
        <f t="shared" si="3"/>
        <v>222682242.96000001</v>
      </c>
      <c r="F83" s="9" t="s">
        <v>32</v>
      </c>
    </row>
    <row r="84" spans="1:6" x14ac:dyDescent="0.25">
      <c r="A84" s="5">
        <v>44370</v>
      </c>
      <c r="B84" s="1" t="s">
        <v>11</v>
      </c>
      <c r="C84" s="7">
        <v>810756</v>
      </c>
      <c r="D84" s="6">
        <v>274.66000000000003</v>
      </c>
      <c r="E84" s="7">
        <f t="shared" si="3"/>
        <v>222682242.96000001</v>
      </c>
      <c r="F84" s="9" t="s">
        <v>32</v>
      </c>
    </row>
    <row r="85" spans="1:6" x14ac:dyDescent="0.25">
      <c r="A85" s="5">
        <v>44726</v>
      </c>
      <c r="B85" s="1" t="s">
        <v>7</v>
      </c>
      <c r="C85" s="7">
        <v>11003166</v>
      </c>
      <c r="D85" s="6">
        <v>277.64</v>
      </c>
      <c r="E85" s="7">
        <f t="shared" si="3"/>
        <v>3054919008.2399998</v>
      </c>
      <c r="F85" s="9" t="s">
        <v>33</v>
      </c>
    </row>
    <row r="86" spans="1:6" x14ac:dyDescent="0.25">
      <c r="A86" s="5">
        <v>44726</v>
      </c>
      <c r="B86" s="1" t="s">
        <v>8</v>
      </c>
      <c r="C86" s="7">
        <v>1100316</v>
      </c>
      <c r="D86" s="6">
        <v>277.64</v>
      </c>
      <c r="E86" s="7">
        <f t="shared" si="3"/>
        <v>305491734.24000001</v>
      </c>
      <c r="F86" s="9" t="s">
        <v>33</v>
      </c>
    </row>
    <row r="87" spans="1:6" x14ac:dyDescent="0.25">
      <c r="A87" s="5">
        <v>44726</v>
      </c>
      <c r="B87" s="1" t="s">
        <v>9</v>
      </c>
      <c r="C87" s="7">
        <v>770218</v>
      </c>
      <c r="D87" s="6">
        <v>277.64</v>
      </c>
      <c r="E87" s="7">
        <f t="shared" si="3"/>
        <v>213843325.51999998</v>
      </c>
      <c r="F87" s="9" t="s">
        <v>33</v>
      </c>
    </row>
    <row r="88" spans="1:6" x14ac:dyDescent="0.25">
      <c r="A88" s="5">
        <v>44726</v>
      </c>
      <c r="B88" s="1" t="s">
        <v>10</v>
      </c>
      <c r="C88" s="7">
        <v>770218</v>
      </c>
      <c r="D88" s="6">
        <v>277.64</v>
      </c>
      <c r="E88" s="7">
        <f t="shared" si="3"/>
        <v>213843325.51999998</v>
      </c>
      <c r="F88" s="9" t="s">
        <v>33</v>
      </c>
    </row>
    <row r="89" spans="1:6" x14ac:dyDescent="0.25">
      <c r="A89" s="5">
        <v>44726</v>
      </c>
      <c r="B89" s="1" t="s">
        <v>11</v>
      </c>
      <c r="C89" s="7">
        <v>770218</v>
      </c>
      <c r="D89" s="6">
        <v>277.64</v>
      </c>
      <c r="E89" s="7">
        <f t="shared" si="3"/>
        <v>213843325.51999998</v>
      </c>
      <c r="F89" s="9" t="s">
        <v>33</v>
      </c>
    </row>
    <row r="90" spans="1:6" x14ac:dyDescent="0.25">
      <c r="A90" s="5"/>
      <c r="C90" s="7"/>
      <c r="D90" s="6"/>
    </row>
    <row r="91" spans="1:6" ht="20" thickBot="1" x14ac:dyDescent="0.3">
      <c r="A91" s="5"/>
      <c r="B91" s="15" t="s">
        <v>56</v>
      </c>
      <c r="C91" s="16">
        <f>SUM(C5:C89)</f>
        <v>365293919</v>
      </c>
      <c r="D91" s="14"/>
      <c r="E91" s="16">
        <f>SUM(E5:E89)</f>
        <v>45549002725.299988</v>
      </c>
    </row>
    <row r="92" spans="1:6" ht="20" thickTop="1" x14ac:dyDescent="0.25">
      <c r="A92" s="5"/>
      <c r="C92" s="7"/>
      <c r="D92" s="6"/>
    </row>
    <row r="93" spans="1:6" x14ac:dyDescent="0.25">
      <c r="A93" s="5"/>
      <c r="C93" s="7"/>
      <c r="D93" s="6"/>
    </row>
    <row r="94" spans="1:6" x14ac:dyDescent="0.25">
      <c r="A94" s="5"/>
      <c r="C94" s="7"/>
      <c r="D94" s="6"/>
    </row>
    <row r="95" spans="1:6" x14ac:dyDescent="0.25">
      <c r="A95" s="5"/>
      <c r="C95" s="7"/>
      <c r="D95" s="6"/>
    </row>
    <row r="96" spans="1:6" x14ac:dyDescent="0.25">
      <c r="A96" s="5"/>
      <c r="C96" s="7"/>
      <c r="D96" s="6"/>
    </row>
    <row r="97" spans="1:4" x14ac:dyDescent="0.25">
      <c r="A97" s="5"/>
      <c r="C97" s="7"/>
      <c r="D97" s="6"/>
    </row>
    <row r="98" spans="1:4" x14ac:dyDescent="0.25">
      <c r="A98" s="5"/>
      <c r="C98" s="7"/>
      <c r="D98" s="6"/>
    </row>
    <row r="99" spans="1:4" x14ac:dyDescent="0.25">
      <c r="A99" s="5"/>
      <c r="C99" s="7"/>
      <c r="D99" s="6"/>
    </row>
    <row r="100" spans="1:4" x14ac:dyDescent="0.25">
      <c r="A100" s="5"/>
      <c r="C100" s="7"/>
      <c r="D100" s="6"/>
    </row>
    <row r="101" spans="1:4" x14ac:dyDescent="0.25">
      <c r="A101" s="5"/>
      <c r="C101" s="7"/>
      <c r="D101" s="6"/>
    </row>
    <row r="102" spans="1:4" x14ac:dyDescent="0.25">
      <c r="A102" s="5"/>
      <c r="C102" s="7"/>
      <c r="D102" s="6"/>
    </row>
    <row r="103" spans="1:4" x14ac:dyDescent="0.25">
      <c r="A103" s="5"/>
      <c r="C103" s="7"/>
      <c r="D103" s="6"/>
    </row>
    <row r="104" spans="1:4" x14ac:dyDescent="0.25">
      <c r="A104" s="5"/>
      <c r="C104" s="7"/>
      <c r="D104" s="6"/>
    </row>
    <row r="105" spans="1:4" x14ac:dyDescent="0.25">
      <c r="A105" s="5"/>
      <c r="C105" s="7"/>
      <c r="D105" s="6"/>
    </row>
    <row r="106" spans="1:4" x14ac:dyDescent="0.25">
      <c r="A106" s="5"/>
      <c r="C106" s="7"/>
      <c r="D106" s="6"/>
    </row>
    <row r="107" spans="1:4" x14ac:dyDescent="0.25">
      <c r="A107" s="5"/>
      <c r="C107" s="7"/>
      <c r="D107" s="6"/>
    </row>
    <row r="108" spans="1:4" x14ac:dyDescent="0.25">
      <c r="A108" s="5"/>
      <c r="C108" s="7"/>
      <c r="D108" s="6"/>
    </row>
    <row r="109" spans="1:4" x14ac:dyDescent="0.25">
      <c r="A109" s="5"/>
      <c r="C109" s="7"/>
      <c r="D109" s="6"/>
    </row>
    <row r="110" spans="1:4" x14ac:dyDescent="0.25">
      <c r="A110" s="5"/>
      <c r="C110" s="7"/>
      <c r="D110" s="6"/>
    </row>
    <row r="111" spans="1:4" x14ac:dyDescent="0.25">
      <c r="A111" s="5"/>
      <c r="C111" s="7"/>
      <c r="D111" s="6"/>
    </row>
    <row r="112" spans="1:4" x14ac:dyDescent="0.25">
      <c r="A112" s="5"/>
      <c r="C112" s="7"/>
      <c r="D112" s="6"/>
    </row>
    <row r="113" spans="1:4" x14ac:dyDescent="0.25">
      <c r="A113" s="5"/>
      <c r="C113" s="7"/>
      <c r="D113" s="6"/>
    </row>
    <row r="114" spans="1:4" x14ac:dyDescent="0.25">
      <c r="A114" s="5"/>
      <c r="C114" s="7"/>
      <c r="D114" s="6"/>
    </row>
    <row r="115" spans="1:4" x14ac:dyDescent="0.25">
      <c r="A115" s="5"/>
      <c r="C115" s="7"/>
      <c r="D115" s="6"/>
    </row>
    <row r="116" spans="1:4" x14ac:dyDescent="0.25">
      <c r="A116" s="5"/>
      <c r="C116" s="7"/>
      <c r="D116" s="6"/>
    </row>
    <row r="117" spans="1:4" x14ac:dyDescent="0.25">
      <c r="A117" s="5"/>
      <c r="C117" s="7"/>
      <c r="D117" s="6"/>
    </row>
    <row r="118" spans="1:4" x14ac:dyDescent="0.25">
      <c r="A118" s="5"/>
      <c r="C118" s="7"/>
      <c r="D118" s="6"/>
    </row>
    <row r="119" spans="1:4" x14ac:dyDescent="0.25">
      <c r="A119" s="5"/>
      <c r="C119" s="7"/>
      <c r="D119" s="6"/>
    </row>
    <row r="120" spans="1:4" x14ac:dyDescent="0.25">
      <c r="A120" s="5"/>
      <c r="C120" s="7"/>
      <c r="D120" s="6"/>
    </row>
    <row r="121" spans="1:4" x14ac:dyDescent="0.25">
      <c r="A121" s="5"/>
      <c r="C121" s="7"/>
      <c r="D121" s="6"/>
    </row>
    <row r="122" spans="1:4" x14ac:dyDescent="0.25">
      <c r="A122" s="5"/>
      <c r="C122" s="7"/>
      <c r="D122" s="6"/>
    </row>
    <row r="123" spans="1:4" x14ac:dyDescent="0.25">
      <c r="A123" s="5"/>
      <c r="C123" s="7"/>
      <c r="D123" s="6"/>
    </row>
    <row r="124" spans="1:4" x14ac:dyDescent="0.25">
      <c r="A124" s="5"/>
      <c r="C124" s="7"/>
      <c r="D124" s="6"/>
    </row>
    <row r="125" spans="1:4" x14ac:dyDescent="0.25">
      <c r="A125" s="5"/>
      <c r="C125" s="7"/>
      <c r="D125" s="6"/>
    </row>
    <row r="126" spans="1:4" x14ac:dyDescent="0.25">
      <c r="A126" s="5"/>
      <c r="C126" s="7"/>
      <c r="D126" s="6"/>
    </row>
    <row r="127" spans="1:4" x14ac:dyDescent="0.25">
      <c r="A127" s="5"/>
      <c r="C127" s="7"/>
      <c r="D127" s="6"/>
    </row>
    <row r="128" spans="1:4" x14ac:dyDescent="0.25">
      <c r="A128" s="5"/>
      <c r="C128" s="7"/>
      <c r="D128" s="6"/>
    </row>
    <row r="129" spans="3:4" x14ac:dyDescent="0.25">
      <c r="C129" s="7"/>
      <c r="D129" s="6"/>
    </row>
    <row r="130" spans="3:4" x14ac:dyDescent="0.25">
      <c r="C130" s="7"/>
      <c r="D130" s="6"/>
    </row>
    <row r="131" spans="3:4" x14ac:dyDescent="0.25">
      <c r="C131" s="7"/>
      <c r="D131" s="6"/>
    </row>
    <row r="132" spans="3:4" x14ac:dyDescent="0.25">
      <c r="C132" s="7"/>
      <c r="D132" s="6"/>
    </row>
    <row r="133" spans="3:4" x14ac:dyDescent="0.25">
      <c r="C133" s="7"/>
      <c r="D133" s="6"/>
    </row>
    <row r="134" spans="3:4" x14ac:dyDescent="0.25">
      <c r="C134" s="7"/>
      <c r="D134" s="6"/>
    </row>
    <row r="135" spans="3:4" x14ac:dyDescent="0.25">
      <c r="C135" s="7"/>
      <c r="D135" s="6"/>
    </row>
    <row r="136" spans="3:4" x14ac:dyDescent="0.25">
      <c r="C136" s="7"/>
      <c r="D136" s="6"/>
    </row>
    <row r="137" spans="3:4" x14ac:dyDescent="0.25">
      <c r="C137" s="7"/>
      <c r="D137" s="6"/>
    </row>
    <row r="138" spans="3:4" x14ac:dyDescent="0.25">
      <c r="C138" s="7"/>
      <c r="D138" s="6"/>
    </row>
    <row r="139" spans="3:4" x14ac:dyDescent="0.25">
      <c r="C139" s="7"/>
      <c r="D139" s="6"/>
    </row>
    <row r="140" spans="3:4" x14ac:dyDescent="0.25">
      <c r="C140" s="7"/>
      <c r="D140" s="6"/>
    </row>
    <row r="141" spans="3:4" x14ac:dyDescent="0.25">
      <c r="C141" s="7"/>
      <c r="D141" s="6"/>
    </row>
    <row r="142" spans="3:4" x14ac:dyDescent="0.25">
      <c r="C142" s="7"/>
      <c r="D142" s="6"/>
    </row>
    <row r="143" spans="3:4" x14ac:dyDescent="0.25">
      <c r="C143" s="7"/>
      <c r="D143" s="6"/>
    </row>
    <row r="144" spans="3:4" x14ac:dyDescent="0.25">
      <c r="C144" s="7"/>
      <c r="D144" s="6"/>
    </row>
    <row r="145" spans="3:4" x14ac:dyDescent="0.25">
      <c r="C145" s="7"/>
      <c r="D145" s="6"/>
    </row>
    <row r="146" spans="3:4" x14ac:dyDescent="0.25">
      <c r="C146" s="7"/>
      <c r="D146" s="6"/>
    </row>
    <row r="147" spans="3:4" x14ac:dyDescent="0.25">
      <c r="C147" s="7"/>
      <c r="D147" s="6"/>
    </row>
    <row r="148" spans="3:4" x14ac:dyDescent="0.25">
      <c r="C148" s="7"/>
      <c r="D148" s="6"/>
    </row>
    <row r="149" spans="3:4" x14ac:dyDescent="0.25">
      <c r="C149" s="7"/>
      <c r="D149" s="6"/>
    </row>
    <row r="150" spans="3:4" x14ac:dyDescent="0.25">
      <c r="C150" s="7"/>
      <c r="D150" s="6"/>
    </row>
    <row r="151" spans="3:4" x14ac:dyDescent="0.25">
      <c r="C151" s="7"/>
      <c r="D151" s="6"/>
    </row>
    <row r="152" spans="3:4" x14ac:dyDescent="0.25">
      <c r="C152" s="7"/>
      <c r="D152" s="6"/>
    </row>
    <row r="153" spans="3:4" x14ac:dyDescent="0.25">
      <c r="C153" s="7"/>
      <c r="D153" s="6"/>
    </row>
    <row r="154" spans="3:4" x14ac:dyDescent="0.25">
      <c r="C154" s="7"/>
    </row>
    <row r="155" spans="3:4" x14ac:dyDescent="0.25">
      <c r="C155" s="7"/>
    </row>
    <row r="156" spans="3:4" x14ac:dyDescent="0.25">
      <c r="C156" s="7"/>
    </row>
    <row r="157" spans="3:4" x14ac:dyDescent="0.25">
      <c r="C157" s="7"/>
    </row>
    <row r="158" spans="3:4" x14ac:dyDescent="0.25">
      <c r="C158" s="7"/>
    </row>
    <row r="159" spans="3:4" x14ac:dyDescent="0.25">
      <c r="C159" s="7"/>
    </row>
    <row r="160" spans="3:4" x14ac:dyDescent="0.25">
      <c r="C160" s="7"/>
    </row>
    <row r="161" spans="3:3" x14ac:dyDescent="0.25">
      <c r="C161" s="7"/>
    </row>
  </sheetData>
  <mergeCells count="6">
    <mergeCell ref="F3:F4"/>
    <mergeCell ref="A1:C1"/>
    <mergeCell ref="C4:D4"/>
    <mergeCell ref="A3:A4"/>
    <mergeCell ref="B3:B4"/>
    <mergeCell ref="E3:E4"/>
  </mergeCells>
  <hyperlinks>
    <hyperlink ref="F5" r:id="rId1" xr:uid="{10AE9BC6-39E5-874D-8F23-9D18C2703262}"/>
    <hyperlink ref="F6" r:id="rId2" xr:uid="{09781EF6-6591-2848-A093-D65CB96E6FB2}"/>
    <hyperlink ref="F7" r:id="rId3" xr:uid="{7E9D0F59-0CA4-9642-9C0E-00975A9CB3CB}"/>
    <hyperlink ref="F8" r:id="rId4" xr:uid="{00526FCB-CD03-0344-9519-390478F9DA26}"/>
    <hyperlink ref="F9" r:id="rId5" xr:uid="{74E4251D-0D8B-9340-819C-93E75E77FD54}"/>
    <hyperlink ref="F10" r:id="rId6" xr:uid="{2343FC82-8084-8648-8BCA-D87F71E1CE20}"/>
    <hyperlink ref="F15" r:id="rId7" xr:uid="{3CF9521B-997C-A040-9DA7-CD1CBE8838B8}"/>
    <hyperlink ref="F11:F14" r:id="rId8" display="https://www.berkshirehathaway.com/news/jul0907.html " xr:uid="{B3BCB6C5-6B6A-5647-9333-C808D7D39323}"/>
    <hyperlink ref="F16:F19" r:id="rId9" display="https://www.sec.gov/Archives/edgar/data/315090/000119312508147461/dsc13da.htm " xr:uid="{BC84D967-D6C2-284E-879E-4B608787C1C6}"/>
    <hyperlink ref="F21" r:id="rId10" xr:uid="{7F9ACA71-F095-3B4B-87D3-BC32309DFFAE}"/>
    <hyperlink ref="F22:F24" r:id="rId11" display="https://www.sec.gov/Archives/edgar/data/315090/000119312509143589/dsc13da.htm " xr:uid="{10976C20-B8F7-3D4E-A01B-9BC7FE59BAEB}"/>
    <hyperlink ref="F20" r:id="rId12" xr:uid="{03ADAD7F-F100-2B4B-9E9D-BE07EA0D656A}"/>
    <hyperlink ref="F25" r:id="rId13" xr:uid="{A806290E-6567-0748-9185-A856F56BE243}"/>
    <hyperlink ref="F26:F29" r:id="rId14" display="https://www.sec.gov/Archives/edgar/data/315090/000119312510153511/dsc13da.htm" xr:uid="{529E0525-412A-174A-87EE-BEA7C29E6A29}"/>
    <hyperlink ref="F30" r:id="rId15" xr:uid="{06227B61-1750-4B46-A5E7-181AC723BE25}"/>
    <hyperlink ref="F31:F34" r:id="rId16" display="https://www.sec.gov/Archives/edgar/data/315090/000119312511184896/dsc13da.htm" xr:uid="{1312B7A6-1B35-DC49-A052-032C4D89BA2F}"/>
    <hyperlink ref="F35" r:id="rId17" xr:uid="{C2E8EA97-8D4B-C244-8C18-F1E78E5D4102}"/>
    <hyperlink ref="F36:F39" r:id="rId18" display="https://www.sec.gov/Archives/edgar/data/315090/000119312512297626/d379062dsc13da.htm " xr:uid="{899ED907-7F06-354A-8A1B-39C90E93F97B}"/>
    <hyperlink ref="F40" r:id="rId19" xr:uid="{369BEAD5-F453-8E4F-98F5-03F3BFA5794B}"/>
    <hyperlink ref="F41:F44" r:id="rId20" display="https://www.berkshirehathaway.com/news/jul0813.pdf " xr:uid="{DCD35097-5168-8E45-A805-C9495D758A40}"/>
    <hyperlink ref="F45" r:id="rId21" xr:uid="{87D8DED7-596E-7441-BEC8-C1336DB8057E}"/>
    <hyperlink ref="F46:F49" r:id="rId22" display="https://www.sec.gov/Archives/edgar/data/315090/000119312514269039/d757083dsc13da.htm " xr:uid="{DB6961B4-8838-A44B-A0D6-4748607C1610}"/>
    <hyperlink ref="F50" r:id="rId23" xr:uid="{46C0C066-AFC6-F049-BB50-9DCE0675C8CA}"/>
    <hyperlink ref="F51:F54" r:id="rId24" display="https://www.sec.gov/Archives/edgar/data/315090/000119312515245464/d98389dsc13da.htm " xr:uid="{B1F0D594-7CF3-1142-97A7-7B38744FB53F}"/>
    <hyperlink ref="F55" r:id="rId25" xr:uid="{9C7A8C4B-FDB3-3A46-AB73-2CCD3AA6D9C2}"/>
    <hyperlink ref="F56:F59" r:id="rId26" display="https://www.sec.gov/Archives/edgar/data/315090/000119312516648302/d225604dsc13da.htm " xr:uid="{539CAB29-DBDA-E24F-9260-C05404E27CD2}"/>
    <hyperlink ref="F60" r:id="rId27" xr:uid="{F7FA5649-6FD5-AD42-BCC2-D37162ADF05B}"/>
    <hyperlink ref="F61:F64" r:id="rId28" display="https://www.sec.gov/Archives/edgar/data/315090/000119312517225931/d405498dsc13da.htm " xr:uid="{C5E0EEC4-F8AA-1942-B5A5-99692172B03F}"/>
    <hyperlink ref="F65" r:id="rId29" xr:uid="{22EBAFBB-8FD9-EC4E-A3AF-FFCCBBCAC55D}"/>
    <hyperlink ref="F66:F69" r:id="rId30" display="https://www.sec.gov/Archives/edgar/data/315090/000119312518219854/d467347dsc13da.htm " xr:uid="{5158A222-7DBB-3641-AE79-2A4CC825F762}"/>
    <hyperlink ref="F70" r:id="rId31" xr:uid="{FD550666-E0DB-6040-B368-90166A2AEC07}"/>
    <hyperlink ref="F71:F74" r:id="rId32" display="https://www.sec.gov/Archives/edgar/data/315090/000119312519188314/d736329dsc13da.htm " xr:uid="{10C328F3-D790-C542-9E10-5F9C0C347558}"/>
    <hyperlink ref="F75" r:id="rId33" xr:uid="{EC13B8D2-6D69-9342-BB55-42A27B0A8CAD}"/>
    <hyperlink ref="F76:F79" r:id="rId34" display="https://www.sec.gov/Archives/edgar/data/315090/000119312520189490/d936378dsc13da.htm " xr:uid="{A623ABCB-4F88-0E4F-8AF1-75F37DF3CFAA}"/>
    <hyperlink ref="F80" r:id="rId35" xr:uid="{28A51149-CA31-0E4E-B2AB-04831C029898}"/>
    <hyperlink ref="F81:F84" r:id="rId36" display="https://www.sec.gov/Archives/edgar/data/315090/000119312521197258/d174483dsc13da.htm " xr:uid="{88DAD360-F628-724D-8D82-52C41FFA17C2}"/>
    <hyperlink ref="F85" r:id="rId37" xr:uid="{9E23B1AF-92A6-E342-90DE-F1DD6C6A53A1}"/>
    <hyperlink ref="F86:F89" r:id="rId38" display="https://www.berkshirehathaway.com/news/jun1422.pdf " xr:uid="{71FEAC89-C6EC-5A4F-BB65-EB5E8F3F91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Foundation Summary</vt:lpstr>
      <vt:lpstr>Value of Donations by Year</vt:lpstr>
      <vt:lpstr>Shares Donated by Year</vt:lpstr>
      <vt:lpstr>Combined</vt:lpstr>
      <vt:lpstr>Source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Rational Walk LLC</dc:creator>
  <cp:keywords/>
  <dc:description>Data has been collected from primary sources and believed to be accurate but is not guaranteed. </dc:description>
  <cp:lastModifiedBy>Ravi Nagarajan</cp:lastModifiedBy>
  <dcterms:created xsi:type="dcterms:W3CDTF">2022-06-15T12:12:52Z</dcterms:created>
  <dcterms:modified xsi:type="dcterms:W3CDTF">2022-06-15T17:38:20Z</dcterms:modified>
  <cp:category/>
</cp:coreProperties>
</file>